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DATA\Aandeleninkoopprogramma 2026\"/>
    </mc:Choice>
  </mc:AlternateContent>
  <xr:revisionPtr revIDLastSave="0" documentId="8_{CCA682B4-70E5-41A4-88CF-8B356B8A888B}" xr6:coauthVersionLast="47" xr6:coauthVersionMax="47" xr10:uidLastSave="{00000000-0000-0000-0000-000000000000}"/>
  <bookViews>
    <workbookView xWindow="-110" yWindow="-110" windowWidth="19420" windowHeight="1150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33" l="1"/>
  <c r="C76" i="29" s="1"/>
  <c r="C75" i="29"/>
  <c r="D75" i="29"/>
  <c r="E75" i="29"/>
  <c r="C92" i="33"/>
  <c r="C74" i="29"/>
  <c r="D74" i="29"/>
  <c r="E74" i="29"/>
  <c r="C91" i="33"/>
  <c r="D91" i="33" s="1"/>
  <c r="C90" i="33"/>
  <c r="D90" i="33" s="1"/>
  <c r="D73" i="29" s="1"/>
  <c r="C73" i="29"/>
  <c r="S95" i="33"/>
  <c r="S97" i="33" s="1"/>
  <c r="O95" i="33"/>
  <c r="O97" i="33" s="1"/>
  <c r="K95" i="33"/>
  <c r="K97" i="33" s="1"/>
  <c r="G95" i="33"/>
  <c r="G97" i="33" s="1"/>
  <c r="U93" i="33"/>
  <c r="Q93" i="33"/>
  <c r="M93" i="33"/>
  <c r="I93" i="33"/>
  <c r="U92" i="33"/>
  <c r="Q92" i="33"/>
  <c r="M92" i="33"/>
  <c r="I92" i="33"/>
  <c r="U91" i="33"/>
  <c r="Q91" i="33"/>
  <c r="M91" i="33"/>
  <c r="I91" i="33"/>
  <c r="B91" i="33"/>
  <c r="B92" i="33" s="1"/>
  <c r="U90" i="33"/>
  <c r="Q90" i="33"/>
  <c r="M90" i="33"/>
  <c r="I90" i="33"/>
  <c r="U87" i="33"/>
  <c r="C87" i="33"/>
  <c r="Q87" i="33"/>
  <c r="M87" i="33"/>
  <c r="I87" i="33"/>
  <c r="E93" i="33" l="1"/>
  <c r="D93" i="33" s="1"/>
  <c r="D76" i="29" s="1"/>
  <c r="E92" i="33"/>
  <c r="D92" i="33" s="1"/>
  <c r="U95" i="33"/>
  <c r="U97" i="33" s="1"/>
  <c r="Q95" i="33"/>
  <c r="Q97" i="33" s="1"/>
  <c r="M95" i="33"/>
  <c r="L95" i="33" s="1"/>
  <c r="E91" i="33"/>
  <c r="E90" i="33"/>
  <c r="E73" i="29" s="1"/>
  <c r="P95" i="33"/>
  <c r="C95" i="33"/>
  <c r="C97" i="33" s="1"/>
  <c r="I95" i="33"/>
  <c r="B93" i="33"/>
  <c r="B94" i="33" s="1"/>
  <c r="E87" i="33"/>
  <c r="D87" i="33" s="1"/>
  <c r="C72" i="29"/>
  <c r="D72" i="29"/>
  <c r="E72" i="29"/>
  <c r="C86" i="33"/>
  <c r="I86" i="33"/>
  <c r="M86" i="33"/>
  <c r="Q86" i="33"/>
  <c r="U86" i="33"/>
  <c r="M97" i="33" l="1"/>
  <c r="T95" i="33"/>
  <c r="E76" i="29"/>
  <c r="H95" i="33"/>
  <c r="I97" i="33"/>
  <c r="E86" i="33"/>
  <c r="D86" i="33" s="1"/>
  <c r="E95" i="33"/>
  <c r="B95" i="33"/>
  <c r="C71" i="29"/>
  <c r="D71" i="29"/>
  <c r="E71" i="29"/>
  <c r="C85" i="33"/>
  <c r="U85" i="33"/>
  <c r="Q85" i="33"/>
  <c r="M85" i="33"/>
  <c r="I85" i="33"/>
  <c r="E85" i="33" s="1"/>
  <c r="D85" i="33" s="1"/>
  <c r="D95" i="33" l="1"/>
  <c r="E97" i="33"/>
  <c r="D97" i="33" s="1"/>
  <c r="C70" i="29"/>
  <c r="D70" i="29"/>
  <c r="E70" i="29"/>
  <c r="C84" i="33"/>
  <c r="U84" i="33"/>
  <c r="Q84" i="33"/>
  <c r="M84" i="33"/>
  <c r="I84" i="33"/>
  <c r="E84" i="33" l="1"/>
  <c r="D84" i="33" s="1"/>
  <c r="C69" i="29"/>
  <c r="D69" i="29"/>
  <c r="E69" i="29"/>
  <c r="S88" i="33"/>
  <c r="O88" i="33"/>
  <c r="K88" i="33"/>
  <c r="G88" i="33"/>
  <c r="B84" i="33"/>
  <c r="B85" i="33" s="1"/>
  <c r="U83" i="33"/>
  <c r="U88" i="33" s="1"/>
  <c r="Q83" i="33"/>
  <c r="M83" i="33"/>
  <c r="M88" i="33" s="1"/>
  <c r="I83" i="33"/>
  <c r="I88" i="33" s="1"/>
  <c r="C83" i="33"/>
  <c r="C68" i="29" s="1"/>
  <c r="U80" i="33"/>
  <c r="C80" i="33"/>
  <c r="C67" i="29" s="1"/>
  <c r="Q80" i="33"/>
  <c r="M80" i="33"/>
  <c r="I80" i="33"/>
  <c r="T88" i="33" l="1"/>
  <c r="L88" i="33"/>
  <c r="H88" i="33"/>
  <c r="E80" i="33"/>
  <c r="Q88" i="33"/>
  <c r="P88" i="33" s="1"/>
  <c r="C88" i="33"/>
  <c r="E83" i="33"/>
  <c r="D83" i="33" s="1"/>
  <c r="D68" i="29" s="1"/>
  <c r="B86" i="33"/>
  <c r="B87" i="33" s="1"/>
  <c r="D80" i="33"/>
  <c r="D67" i="29" s="1"/>
  <c r="E67" i="29"/>
  <c r="C79" i="33"/>
  <c r="C66" i="29" s="1"/>
  <c r="U79" i="33"/>
  <c r="Q79" i="33"/>
  <c r="M79" i="33"/>
  <c r="I79" i="33"/>
  <c r="E88" i="33" l="1"/>
  <c r="D88" i="33" s="1"/>
  <c r="E68" i="29"/>
  <c r="B88" i="33"/>
  <c r="E79" i="33"/>
  <c r="D79" i="33" s="1"/>
  <c r="D66" i="29" s="1"/>
  <c r="C78" i="33"/>
  <c r="C65" i="29" s="1"/>
  <c r="U78" i="33"/>
  <c r="Q78" i="33"/>
  <c r="M78" i="33"/>
  <c r="I78" i="33"/>
  <c r="E66" i="29" l="1"/>
  <c r="E78" i="33"/>
  <c r="E65" i="29" s="1"/>
  <c r="D78" i="33"/>
  <c r="D65" i="29" s="1"/>
  <c r="C77" i="33" l="1"/>
  <c r="C64" i="29" s="1"/>
  <c r="I77" i="33"/>
  <c r="M77" i="33"/>
  <c r="Q77" i="33"/>
  <c r="U77" i="33"/>
  <c r="O81" i="33"/>
  <c r="U76" i="33"/>
  <c r="Q76" i="33"/>
  <c r="M76" i="33"/>
  <c r="I76" i="33"/>
  <c r="C76" i="33"/>
  <c r="C63" i="29" s="1"/>
  <c r="S81" i="33"/>
  <c r="K81" i="33"/>
  <c r="G81" i="33"/>
  <c r="B77" i="33"/>
  <c r="B78" i="33" s="1"/>
  <c r="C73" i="33"/>
  <c r="C62" i="29" s="1"/>
  <c r="U73" i="33"/>
  <c r="Q73" i="33"/>
  <c r="M73" i="33"/>
  <c r="I73" i="33"/>
  <c r="I72" i="33"/>
  <c r="M72" i="33"/>
  <c r="Q72" i="33"/>
  <c r="U72" i="33"/>
  <c r="C72" i="33"/>
  <c r="C61" i="29" s="1"/>
  <c r="C71" i="33"/>
  <c r="C60" i="29" s="1"/>
  <c r="I71" i="33"/>
  <c r="M71" i="33"/>
  <c r="Q71" i="33"/>
  <c r="U71" i="33"/>
  <c r="C70" i="33"/>
  <c r="C59" i="29" s="1"/>
  <c r="S74" i="33"/>
  <c r="O74" i="33"/>
  <c r="K74" i="33"/>
  <c r="G74" i="33"/>
  <c r="U70" i="33"/>
  <c r="Q70" i="33"/>
  <c r="M70" i="33"/>
  <c r="I70" i="33"/>
  <c r="B70" i="33"/>
  <c r="B71" i="33" s="1"/>
  <c r="Q81" i="33" l="1"/>
  <c r="E77" i="33"/>
  <c r="E72" i="33"/>
  <c r="E61" i="29" s="1"/>
  <c r="E76" i="33"/>
  <c r="E63" i="29" s="1"/>
  <c r="E73" i="33"/>
  <c r="E62" i="29" s="1"/>
  <c r="M81" i="33"/>
  <c r="L81" i="33" s="1"/>
  <c r="D77" i="33"/>
  <c r="D64" i="29" s="1"/>
  <c r="E64" i="29"/>
  <c r="P81" i="33"/>
  <c r="U81" i="33"/>
  <c r="T81" i="33" s="1"/>
  <c r="I81" i="33"/>
  <c r="H81" i="33" s="1"/>
  <c r="C81" i="33"/>
  <c r="Q74" i="33"/>
  <c r="P74" i="33" s="1"/>
  <c r="E71" i="33"/>
  <c r="D71" i="33" s="1"/>
  <c r="D60" i="29" s="1"/>
  <c r="B79" i="33"/>
  <c r="B80" i="33" s="1"/>
  <c r="E60" i="29"/>
  <c r="D72" i="33"/>
  <c r="D61" i="29" s="1"/>
  <c r="C74" i="33"/>
  <c r="M74" i="33"/>
  <c r="U74" i="33"/>
  <c r="I74" i="33"/>
  <c r="E70" i="33"/>
  <c r="B72" i="33"/>
  <c r="B73" i="33" s="1"/>
  <c r="D76" i="33" l="1"/>
  <c r="D63" i="29" s="1"/>
  <c r="D73" i="33"/>
  <c r="D62" i="29" s="1"/>
  <c r="E81" i="33"/>
  <c r="D70" i="33"/>
  <c r="D59" i="29" s="1"/>
  <c r="E59" i="29"/>
  <c r="B81" i="33"/>
  <c r="T74" i="33"/>
  <c r="L74" i="33"/>
  <c r="H74" i="33"/>
  <c r="E74" i="33"/>
  <c r="B74" i="33"/>
  <c r="D81" i="33" l="1"/>
  <c r="D74" i="33"/>
  <c r="C65" i="33"/>
  <c r="C56" i="29" s="1"/>
  <c r="U65" i="33"/>
  <c r="Q65" i="33"/>
  <c r="M65" i="33"/>
  <c r="I65" i="33"/>
  <c r="C64" i="33"/>
  <c r="C55" i="29" s="1"/>
  <c r="U64" i="33"/>
  <c r="Q64" i="33"/>
  <c r="M64" i="33"/>
  <c r="I64" i="33"/>
  <c r="C63" i="33"/>
  <c r="C54" i="29" s="1"/>
  <c r="U63" i="33"/>
  <c r="Q63" i="33"/>
  <c r="M63" i="33"/>
  <c r="I63" i="33"/>
  <c r="S67" i="33"/>
  <c r="O67" i="33"/>
  <c r="K67" i="33"/>
  <c r="G67" i="33"/>
  <c r="B63" i="33"/>
  <c r="B64" i="33" s="1"/>
  <c r="U62" i="33"/>
  <c r="Q62" i="33"/>
  <c r="M62" i="33"/>
  <c r="I62" i="33"/>
  <c r="C62" i="33"/>
  <c r="C53" i="29" s="1"/>
  <c r="U59" i="33"/>
  <c r="C59" i="33"/>
  <c r="C52" i="29" s="1"/>
  <c r="Q59" i="33"/>
  <c r="M59" i="33"/>
  <c r="I59" i="33"/>
  <c r="C58" i="33"/>
  <c r="E64" i="33" l="1"/>
  <c r="D64" i="33" s="1"/>
  <c r="D55" i="29" s="1"/>
  <c r="E65" i="33"/>
  <c r="E56" i="29" s="1"/>
  <c r="E63" i="33"/>
  <c r="D63" i="33" s="1"/>
  <c r="D54" i="29" s="1"/>
  <c r="M67" i="33"/>
  <c r="L67" i="33" s="1"/>
  <c r="U67" i="33"/>
  <c r="T67" i="33" s="1"/>
  <c r="E59" i="33"/>
  <c r="E52" i="29" s="1"/>
  <c r="C67" i="33"/>
  <c r="Q67" i="33"/>
  <c r="P67" i="33" s="1"/>
  <c r="E62" i="33"/>
  <c r="D62" i="33" s="1"/>
  <c r="D53" i="29" s="1"/>
  <c r="I67" i="33"/>
  <c r="H67" i="33" s="1"/>
  <c r="B65" i="33"/>
  <c r="B66" i="33" s="1"/>
  <c r="U58" i="33"/>
  <c r="Q58" i="33"/>
  <c r="M58" i="33"/>
  <c r="I58" i="33"/>
  <c r="E54" i="29" l="1"/>
  <c r="E55" i="29"/>
  <c r="D65" i="33"/>
  <c r="D56" i="29" s="1"/>
  <c r="D59" i="33"/>
  <c r="D52" i="29" s="1"/>
  <c r="E58" i="33"/>
  <c r="D58" i="33" s="1"/>
  <c r="D51" i="29" s="1"/>
  <c r="E67" i="33"/>
  <c r="D67" i="33" s="1"/>
  <c r="E53" i="29"/>
  <c r="B67" i="33"/>
  <c r="C51" i="29"/>
  <c r="C57" i="33"/>
  <c r="U57" i="33"/>
  <c r="Q57" i="33"/>
  <c r="M57" i="33"/>
  <c r="I57" i="33"/>
  <c r="E51" i="29" l="1"/>
  <c r="E57" i="33"/>
  <c r="D57" i="33" s="1"/>
  <c r="C50" i="29"/>
  <c r="D50" i="29"/>
  <c r="E50" i="29"/>
  <c r="C56" i="33"/>
  <c r="C49" i="29" s="1"/>
  <c r="U56" i="33"/>
  <c r="Q56" i="33"/>
  <c r="M56" i="33"/>
  <c r="I56" i="33"/>
  <c r="E56" i="33" l="1"/>
  <c r="D56" i="33" s="1"/>
  <c r="D49" i="29" s="1"/>
  <c r="S60" i="33"/>
  <c r="O60" i="33"/>
  <c r="K60" i="33"/>
  <c r="G60" i="33"/>
  <c r="B56" i="33"/>
  <c r="B57" i="33" s="1"/>
  <c r="U55" i="33"/>
  <c r="U60" i="33" s="1"/>
  <c r="Q55" i="33"/>
  <c r="Q60" i="33" s="1"/>
  <c r="M55" i="33"/>
  <c r="M60" i="33" s="1"/>
  <c r="I55" i="33"/>
  <c r="C55" i="33"/>
  <c r="U52" i="33"/>
  <c r="C52" i="33"/>
  <c r="C47" i="29" s="1"/>
  <c r="Q52" i="33"/>
  <c r="M52" i="33"/>
  <c r="I52" i="33"/>
  <c r="C48" i="29" l="1"/>
  <c r="C60" i="33"/>
  <c r="E49" i="29"/>
  <c r="E52" i="33"/>
  <c r="D52" i="33" s="1"/>
  <c r="D47" i="29" s="1"/>
  <c r="L60" i="33"/>
  <c r="T60" i="33"/>
  <c r="P60" i="33"/>
  <c r="I60" i="33"/>
  <c r="H60" i="33" s="1"/>
  <c r="B58" i="33"/>
  <c r="B59" i="33" s="1"/>
  <c r="E47" i="29"/>
  <c r="E55" i="33"/>
  <c r="E48" i="29" s="1"/>
  <c r="C51" i="33"/>
  <c r="C46" i="29" s="1"/>
  <c r="U51" i="33"/>
  <c r="Q51" i="33"/>
  <c r="M51" i="33"/>
  <c r="I51" i="33"/>
  <c r="B60" i="33" l="1"/>
  <c r="E60" i="33"/>
  <c r="D60" i="33" s="1"/>
  <c r="D55" i="33"/>
  <c r="D48" i="29" s="1"/>
  <c r="E51" i="33"/>
  <c r="E46" i="29" s="1"/>
  <c r="C50" i="33"/>
  <c r="C45" i="29" s="1"/>
  <c r="U50" i="33"/>
  <c r="Q50" i="33"/>
  <c r="M50" i="33"/>
  <c r="I50" i="33"/>
  <c r="C49" i="33"/>
  <c r="C44" i="29" s="1"/>
  <c r="U49" i="33"/>
  <c r="Q49" i="33"/>
  <c r="M49" i="33"/>
  <c r="I49" i="33"/>
  <c r="D51" i="33" l="1"/>
  <c r="D46" i="29" s="1"/>
  <c r="E49" i="33"/>
  <c r="D49" i="33" s="1"/>
  <c r="D44" i="29" s="1"/>
  <c r="E50" i="33"/>
  <c r="D50" i="33" s="1"/>
  <c r="D45" i="29" s="1"/>
  <c r="U48" i="33"/>
  <c r="Q48" i="33"/>
  <c r="M48" i="33"/>
  <c r="I48" i="33"/>
  <c r="E44" i="29" l="1"/>
  <c r="E45" i="29"/>
  <c r="S53" i="33"/>
  <c r="O53" i="33"/>
  <c r="K53" i="33"/>
  <c r="G53" i="33"/>
  <c r="B49" i="33"/>
  <c r="B50" i="33" s="1"/>
  <c r="U53" i="33"/>
  <c r="Q53" i="33"/>
  <c r="M53" i="33"/>
  <c r="I53" i="33"/>
  <c r="C48" i="33"/>
  <c r="C53" i="33" s="1"/>
  <c r="U45" i="33"/>
  <c r="C45" i="33"/>
  <c r="C42" i="29" s="1"/>
  <c r="Q45" i="33"/>
  <c r="M45" i="33"/>
  <c r="I45" i="33"/>
  <c r="E48" i="33" l="1"/>
  <c r="D48" i="33" s="1"/>
  <c r="D43" i="29" s="1"/>
  <c r="C43" i="29"/>
  <c r="T53" i="33"/>
  <c r="H53" i="33"/>
  <c r="L53" i="33"/>
  <c r="P53" i="33"/>
  <c r="B51" i="33"/>
  <c r="B52" i="33" s="1"/>
  <c r="E45" i="33"/>
  <c r="C44" i="33"/>
  <c r="C41" i="29" s="1"/>
  <c r="U44" i="33"/>
  <c r="Q44" i="33"/>
  <c r="M44" i="33"/>
  <c r="I44" i="33"/>
  <c r="E53" i="33" l="1"/>
  <c r="D53" i="33" s="1"/>
  <c r="E43" i="29"/>
  <c r="B53" i="33"/>
  <c r="D45" i="33"/>
  <c r="D42" i="29" s="1"/>
  <c r="E42" i="29"/>
  <c r="E44" i="33"/>
  <c r="D44" i="33" s="1"/>
  <c r="D41" i="29" s="1"/>
  <c r="C43" i="33"/>
  <c r="C40" i="29" s="1"/>
  <c r="I43" i="33"/>
  <c r="M43" i="33"/>
  <c r="Q43" i="33"/>
  <c r="U43" i="33"/>
  <c r="E41" i="29" l="1"/>
  <c r="E43" i="33"/>
  <c r="D43" i="33" s="1"/>
  <c r="D40" i="29" s="1"/>
  <c r="E40" i="29" l="1"/>
  <c r="C42" i="33" l="1"/>
  <c r="C39" i="29" s="1"/>
  <c r="U42" i="33"/>
  <c r="Q42" i="33"/>
  <c r="M42" i="33"/>
  <c r="I42" i="33"/>
  <c r="E42" i="33" l="1"/>
  <c r="D42" i="33" s="1"/>
  <c r="D39" i="29" s="1"/>
  <c r="E39" i="29" l="1"/>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29" s="1"/>
  <c r="E36" i="33"/>
  <c r="D36" i="33" s="1"/>
  <c r="D35" i="29" s="1"/>
  <c r="E38" i="33"/>
  <c r="E37" i="29" s="1"/>
  <c r="C39" i="33"/>
  <c r="S39" i="33"/>
  <c r="O39" i="33"/>
  <c r="K39" i="33"/>
  <c r="G39" i="33"/>
  <c r="B39" i="33"/>
  <c r="U34" i="33"/>
  <c r="U39" i="33" s="1"/>
  <c r="Q34" i="33"/>
  <c r="Q39" i="33" s="1"/>
  <c r="M34" i="33"/>
  <c r="I34" i="33"/>
  <c r="U31" i="33"/>
  <c r="C31" i="33"/>
  <c r="C32" i="29" s="1"/>
  <c r="Q31" i="33"/>
  <c r="M31" i="33"/>
  <c r="I31" i="33"/>
  <c r="E34" i="29" l="1"/>
  <c r="D37" i="33"/>
  <c r="D36" i="29" s="1"/>
  <c r="E35" i="29"/>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D30" i="33" s="1"/>
  <c r="D31" i="29" s="1"/>
  <c r="E31" i="29" l="1"/>
  <c r="C29" i="33"/>
  <c r="C30" i="29" s="1"/>
  <c r="U29" i="33"/>
  <c r="Q29" i="33"/>
  <c r="M29" i="33"/>
  <c r="I29" i="33"/>
  <c r="E29" i="33" l="1"/>
  <c r="D29" i="33" s="1"/>
  <c r="D30" i="29" s="1"/>
  <c r="E30" i="29"/>
  <c r="C28" i="33" l="1"/>
  <c r="C29" i="29" s="1"/>
  <c r="U28" i="33"/>
  <c r="Q28" i="33"/>
  <c r="M28" i="33"/>
  <c r="I28" i="33"/>
  <c r="C27" i="33"/>
  <c r="C20" i="33"/>
  <c r="U20" i="33"/>
  <c r="Q27" i="33"/>
  <c r="U27" i="33"/>
  <c r="M27" i="33"/>
  <c r="I27" i="33"/>
  <c r="I20" i="33"/>
  <c r="C32" i="33" l="1"/>
  <c r="E28" i="33"/>
  <c r="D28" i="33" s="1"/>
  <c r="D29" i="29" s="1"/>
  <c r="E27" i="33"/>
  <c r="E28" i="29" s="1"/>
  <c r="C28" i="29"/>
  <c r="U32" i="33"/>
  <c r="Q32" i="33"/>
  <c r="M32" i="33"/>
  <c r="I32" i="33"/>
  <c r="B32" i="33"/>
  <c r="E29" i="29" l="1"/>
  <c r="E32" i="33"/>
  <c r="D32" i="33" s="1"/>
  <c r="D27" i="33"/>
  <c r="D28" i="29" s="1"/>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s="1"/>
  <c r="C25" i="29"/>
  <c r="U22" i="33"/>
  <c r="Q22" i="33"/>
  <c r="M22" i="33"/>
  <c r="I22" i="33"/>
  <c r="U21" i="33"/>
  <c r="Q21" i="33"/>
  <c r="M21" i="33"/>
  <c r="I21" i="33"/>
  <c r="D23" i="33" l="1"/>
  <c r="D26" i="29" s="1"/>
  <c r="E22" i="33"/>
  <c r="D22" i="33" s="1"/>
  <c r="D25" i="29" s="1"/>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E25" i="29" l="1"/>
  <c r="M25" i="33"/>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97" i="33"/>
  <c r="B14" i="33"/>
  <c r="B15" i="33" s="1"/>
  <c r="B16" i="33" s="1"/>
  <c r="U11" i="33"/>
  <c r="S11" i="33"/>
  <c r="Q11" i="33"/>
  <c r="O11" i="33"/>
  <c r="M11" i="33"/>
  <c r="K11" i="33"/>
  <c r="I11" i="33"/>
  <c r="G11" i="33"/>
  <c r="E11" i="33"/>
  <c r="D11" i="33"/>
  <c r="C11" i="33"/>
  <c r="E9" i="29"/>
  <c r="E13" i="29" s="1"/>
  <c r="E11" i="29"/>
  <c r="H97" i="33" l="1"/>
  <c r="P97" i="33"/>
  <c r="L97" i="33"/>
  <c r="T97" i="33"/>
  <c r="B21" i="33"/>
  <c r="B22" i="33" s="1"/>
  <c r="B23" i="33" s="1"/>
  <c r="B24" i="33" s="1"/>
  <c r="L11" i="33"/>
  <c r="H11" i="33"/>
  <c r="P11" i="33"/>
  <c r="E10" i="29"/>
  <c r="B17" i="33"/>
  <c r="B18" i="33" s="1"/>
  <c r="T11" i="33"/>
  <c r="B25" i="33" l="1"/>
</calcChain>
</file>

<file path=xl/sharedStrings.xml><?xml version="1.0" encoding="utf-8"?>
<sst xmlns="http://schemas.openxmlformats.org/spreadsheetml/2006/main" count="38" uniqueCount="22">
  <si>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</si>
  <si>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</si>
  <si>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</si>
  <si>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</si>
  <si>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</si>
  <si>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</si>
  <si>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</si>
  <si>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</si>
  <si>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</si>
  <si>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</si>
  <si>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</si>
  <si>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</si>
  <si>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</si>
  <si>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</si>
  <si>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</si>
  <si>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</si>
  <si>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</si>
  <si>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</si>
  <si>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</si>
  <si>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</si>
  <si>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</si>
  <si>
    <t>Stock markets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</si>
</sst>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17">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171"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1" fontId="38" fillId="2" borderId="10" xfId="0"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169" fontId="29" fillId="36" borderId="0" xfId="0" applyNumberFormat="1" applyFont="1" applyFill="1" applyAlignment="1">
      <alignment horizontal="left" vertical="center"/>
    </xf>
    <xf numFmtId="167" fontId="31" fillId="36" borderId="0" xfId="1" applyNumberFormat="1" applyFont="1" applyFill="1" applyAlignment="1">
      <alignment horizontal="right" vertical="center"/>
    </xf>
    <xf numFmtId="176" fontId="31" fillId="36" borderId="0" xfId="0" applyNumberFormat="1" applyFont="1" applyFill="1" applyAlignment="1">
      <alignment horizontal="right" vertical="center"/>
    </xf>
    <xf numFmtId="170" fontId="31" fillId="36" borderId="0" xfId="0" applyNumberFormat="1" applyFont="1" applyFill="1" applyAlignment="1">
      <alignment horizontal="right" vertical="center"/>
    </xf>
    <xf numFmtId="171" fontId="31" fillId="36" borderId="0" xfId="0" applyNumberFormat="1" applyFont="1" applyFill="1" applyAlignment="1">
      <alignment horizontal="right" vertical="center"/>
    </xf>
    <xf numFmtId="167" fontId="31" fillId="2" borderId="18" xfId="1" applyNumberFormat="1" applyFont="1" applyFill="1" applyBorder="1" applyAlignment="1">
      <alignment horizontal="lef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56">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1134791</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zoomScale="130" zoomScaleNormal="130" workbookViewId="0">
      <selection activeCell="D79" sqref="D79"/>
    </sheetView>
  </sheetViews>
  <sheetFormatPr defaultColWidth="9.453125" defaultRowHeight="14.5"/>
  <cols>
    <col min="1" max="1" width="9.453125" style="7"/>
    <col min="2" max="2" width="18.54296875" style="7" customWidth="1"/>
    <col min="3" max="3" width="22.453125" style="7" bestFit="1" customWidth="1"/>
    <col min="4" max="4" width="18.54296875" style="7" customWidth="1"/>
    <col min="5" max="5" width="18.453125" style="7" customWidth="1"/>
    <col min="6" max="7" width="9.453125" style="7"/>
    <col min="8" max="8" width="9.453125" style="7" bestFit="1" customWidth="1"/>
    <col min="9" max="16384" width="9.453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1363476</v>
      </c>
      <c r="F8" s="11"/>
    </row>
    <row r="9" spans="2:6">
      <c r="B9" s="14" t="s">
        <v>0</v>
      </c>
      <c r="C9" s="15"/>
      <c r="D9" s="15"/>
      <c r="E9" s="5">
        <f>E220</f>
        <v>18392114.415010002</v>
      </c>
      <c r="F9" s="11"/>
    </row>
    <row r="10" spans="2:6">
      <c r="B10" s="14" t="s">
        <v>7</v>
      </c>
      <c r="C10" s="12"/>
      <c r="D10" s="12"/>
      <c r="E10" s="5">
        <f>D220</f>
        <v>13.489136893506011</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0.70738901596192316</v>
      </c>
      <c r="F13" s="11"/>
    </row>
    <row r="14" spans="2:6">
      <c r="B14" s="14"/>
      <c r="C14" s="15"/>
      <c r="D14" s="15"/>
      <c r="E14" s="20"/>
      <c r="F14" s="11"/>
    </row>
    <row r="15" spans="2:6">
      <c r="B15" s="13"/>
      <c r="C15" s="10"/>
      <c r="D15" s="10"/>
      <c r="E15" s="10"/>
    </row>
    <row r="16" spans="2:6" ht="31">
      <c r="B16" s="86" t="s">
        <v>1</v>
      </c>
      <c r="C16" s="87" t="s">
        <v>2</v>
      </c>
      <c r="D16" s="87" t="s">
        <v>3</v>
      </c>
      <c r="E16" s="87" t="s">
        <v>4</v>
      </c>
    </row>
    <row r="17" spans="2:8">
      <c r="B17" s="23">
        <v>46059</v>
      </c>
      <c r="C17" s="48">
        <f>'Weekly Summary'!C10</f>
        <v>15480</v>
      </c>
      <c r="D17" s="25">
        <f>'Weekly Summary'!D10</f>
        <v>12.3081</v>
      </c>
      <c r="E17" s="26">
        <f>'Weekly Summary'!E10</f>
        <v>190529.39</v>
      </c>
      <c r="H17" s="32"/>
    </row>
    <row r="18" spans="2:8">
      <c r="B18" s="16">
        <f>WORKDAY(B17,1)</f>
        <v>46062</v>
      </c>
      <c r="C18" s="45">
        <f>'Weekly Summary'!C13</f>
        <v>29498</v>
      </c>
      <c r="D18" s="46">
        <f>'Weekly Summary'!D13</f>
        <v>13.7178</v>
      </c>
      <c r="E18" s="47">
        <f>'Weekly Summary'!E13</f>
        <v>404648.10183400003</v>
      </c>
      <c r="H18" s="32"/>
    </row>
    <row r="19" spans="2:8">
      <c r="B19" s="16">
        <f t="shared" ref="B19:B82" si="0">WORKDAY(B18,1)</f>
        <v>46063</v>
      </c>
      <c r="C19" s="45">
        <f>'Weekly Summary'!C14</f>
        <v>20000</v>
      </c>
      <c r="D19" s="46">
        <f>'Weekly Summary'!D14</f>
        <v>13.7393</v>
      </c>
      <c r="E19" s="47">
        <f>'Weekly Summary'!E14</f>
        <v>274786.89692000003</v>
      </c>
      <c r="H19" s="32"/>
    </row>
    <row r="20" spans="2:8">
      <c r="B20" s="16">
        <f t="shared" si="0"/>
        <v>46064</v>
      </c>
      <c r="C20" s="45">
        <f>'Weekly Summary'!C15</f>
        <v>18914</v>
      </c>
      <c r="D20" s="46">
        <f>'Weekly Summary'!D15</f>
        <v>13.963800000000001</v>
      </c>
      <c r="E20" s="47">
        <f>'Weekly Summary'!E15</f>
        <v>264111.94189999998</v>
      </c>
      <c r="H20" s="32"/>
    </row>
    <row r="21" spans="2:8">
      <c r="B21" s="16">
        <f t="shared" si="0"/>
        <v>46065</v>
      </c>
      <c r="C21" s="45">
        <f>'Weekly Summary'!C16</f>
        <v>17038</v>
      </c>
      <c r="D21" s="46">
        <f>'Weekly Summary'!D16</f>
        <v>13.9068</v>
      </c>
      <c r="E21" s="47">
        <f>'Weekly Summary'!E16</f>
        <v>236944.85795999999</v>
      </c>
      <c r="H21" s="32"/>
    </row>
    <row r="22" spans="2:8">
      <c r="B22" s="23">
        <f t="shared" si="0"/>
        <v>46066</v>
      </c>
      <c r="C22" s="45">
        <f>'Weekly Summary'!C17</f>
        <v>25498</v>
      </c>
      <c r="D22" s="46">
        <f>'Weekly Summary'!D17</f>
        <v>14.2506</v>
      </c>
      <c r="E22" s="47">
        <f>'Weekly Summary'!E17</f>
        <v>363362.89912600006</v>
      </c>
      <c r="H22" s="32"/>
    </row>
    <row r="23" spans="2:8">
      <c r="B23" s="37">
        <f t="shared" si="0"/>
        <v>46069</v>
      </c>
      <c r="C23" s="53">
        <f>'Weekly Summary'!C20</f>
        <v>16059</v>
      </c>
      <c r="D23" s="54">
        <f>'Weekly Summary'!D20</f>
        <v>14.5336</v>
      </c>
      <c r="E23" s="55">
        <f>'Weekly Summary'!E20</f>
        <v>233395.32380499999</v>
      </c>
      <c r="H23" s="32"/>
    </row>
    <row r="24" spans="2:8">
      <c r="B24" s="16">
        <f t="shared" si="0"/>
        <v>46070</v>
      </c>
      <c r="C24" s="45">
        <f>'Weekly Summary'!C21</f>
        <v>17140</v>
      </c>
      <c r="D24" s="46">
        <f>'Weekly Summary'!D21</f>
        <v>14.190099999999999</v>
      </c>
      <c r="E24" s="47">
        <f>'Weekly Summary'!E21</f>
        <v>243218.74123700001</v>
      </c>
      <c r="H24" s="32"/>
    </row>
    <row r="25" spans="2:8">
      <c r="B25" s="16">
        <f t="shared" si="0"/>
        <v>46071</v>
      </c>
      <c r="C25" s="45">
        <f>'Weekly Summary'!C22</f>
        <v>14591</v>
      </c>
      <c r="D25" s="46">
        <f>'Weekly Summary'!D22</f>
        <v>14.027200000000001</v>
      </c>
      <c r="E25" s="47">
        <f>'Weekly Summary'!E22</f>
        <v>204671.362643</v>
      </c>
      <c r="H25" s="32"/>
    </row>
    <row r="26" spans="2:8">
      <c r="B26" s="16">
        <f t="shared" si="0"/>
        <v>46072</v>
      </c>
      <c r="C26" s="45">
        <f>'Weekly Summary'!C23</f>
        <v>15537</v>
      </c>
      <c r="D26" s="46">
        <f>'Weekly Summary'!D23</f>
        <v>14.298400000000001</v>
      </c>
      <c r="E26" s="47">
        <f>'Weekly Summary'!E23</f>
        <v>222154.40187099998</v>
      </c>
      <c r="H26" s="32"/>
    </row>
    <row r="27" spans="2:8">
      <c r="B27" s="23">
        <f t="shared" si="0"/>
        <v>46073</v>
      </c>
      <c r="C27" s="48">
        <f>'Weekly Summary'!C24</f>
        <v>15383</v>
      </c>
      <c r="D27" s="25">
        <f>'Weekly Summary'!D24</f>
        <v>14.286</v>
      </c>
      <c r="E27" s="26">
        <f>'Weekly Summary'!E24</f>
        <v>219762.01955999999</v>
      </c>
      <c r="H27" s="32"/>
    </row>
    <row r="28" spans="2:8">
      <c r="B28" s="16">
        <f t="shared" si="0"/>
        <v>46076</v>
      </c>
      <c r="C28" s="45">
        <f>'Weekly Summary'!C27</f>
        <v>14832</v>
      </c>
      <c r="D28" s="46">
        <f>'Weekly Summary'!D27</f>
        <v>14.4475</v>
      </c>
      <c r="E28" s="47">
        <f>'Weekly Summary'!E27</f>
        <v>214285.598944</v>
      </c>
      <c r="H28" s="32"/>
    </row>
    <row r="29" spans="2:8">
      <c r="B29" s="16">
        <f t="shared" si="0"/>
        <v>46077</v>
      </c>
      <c r="C29" s="45">
        <f>'Weekly Summary'!C28</f>
        <v>15290</v>
      </c>
      <c r="D29" s="46">
        <f>'Weekly Summary'!D28</f>
        <v>14.5227</v>
      </c>
      <c r="E29" s="47">
        <f>'Weekly Summary'!E28</f>
        <v>222051.32221200003</v>
      </c>
      <c r="H29" s="32"/>
    </row>
    <row r="30" spans="2:8">
      <c r="B30" s="16">
        <f t="shared" si="0"/>
        <v>46078</v>
      </c>
      <c r="C30" s="45">
        <f>'Weekly Summary'!C29</f>
        <v>14811</v>
      </c>
      <c r="D30" s="46">
        <f>'Weekly Summary'!D29</f>
        <v>14.5633</v>
      </c>
      <c r="E30" s="47">
        <f>'Weekly Summary'!E29</f>
        <v>215697.38040299999</v>
      </c>
      <c r="H30" s="32"/>
    </row>
    <row r="31" spans="2:8">
      <c r="B31" s="16">
        <f t="shared" si="0"/>
        <v>46079</v>
      </c>
      <c r="C31" s="45">
        <f>'Weekly Summary'!C30</f>
        <v>14909</v>
      </c>
      <c r="D31" s="46">
        <f>'Weekly Summary'!D30</f>
        <v>14.373799999999999</v>
      </c>
      <c r="E31" s="47">
        <f>'Weekly Summary'!E30</f>
        <v>214299.55581399999</v>
      </c>
      <c r="H31" s="32"/>
    </row>
    <row r="32" spans="2:8">
      <c r="B32" s="23">
        <f t="shared" si="0"/>
        <v>46080</v>
      </c>
      <c r="C32" s="48">
        <f>'Weekly Summary'!C31</f>
        <v>13232</v>
      </c>
      <c r="D32" s="97">
        <f>'Weekly Summary'!D31</f>
        <v>14.297499999999999</v>
      </c>
      <c r="E32" s="26">
        <f>'Weekly Summary'!E31</f>
        <v>189184.93846499998</v>
      </c>
      <c r="H32" s="32"/>
    </row>
    <row r="33" spans="2:8">
      <c r="B33" s="16">
        <f t="shared" si="0"/>
        <v>46083</v>
      </c>
      <c r="C33" s="45">
        <f>+'Weekly Summary'!C34</f>
        <v>14587</v>
      </c>
      <c r="D33" s="46">
        <f>+'Weekly Summary'!D34</f>
        <v>14.277100000000001</v>
      </c>
      <c r="E33" s="47">
        <f>+'Weekly Summary'!E34</f>
        <v>208259.77963499998</v>
      </c>
      <c r="H33" s="32"/>
    </row>
    <row r="34" spans="2:8">
      <c r="B34" s="16">
        <f t="shared" si="0"/>
        <v>46084</v>
      </c>
      <c r="C34" s="45">
        <f>+'Weekly Summary'!C35</f>
        <v>17507</v>
      </c>
      <c r="D34" s="46">
        <f>+'Weekly Summary'!D35</f>
        <v>13.7744</v>
      </c>
      <c r="E34" s="47">
        <f>+'Weekly Summary'!E35</f>
        <v>241147.69964500002</v>
      </c>
      <c r="H34" s="32"/>
    </row>
    <row r="35" spans="2:8">
      <c r="B35" s="16">
        <f t="shared" si="0"/>
        <v>46085</v>
      </c>
      <c r="C35" s="45">
        <f>+'Weekly Summary'!C36</f>
        <v>14840</v>
      </c>
      <c r="D35" s="46">
        <f>+'Weekly Summary'!D36</f>
        <v>13.915699999999999</v>
      </c>
      <c r="E35" s="47">
        <f>+'Weekly Summary'!E36</f>
        <v>206509.37815800001</v>
      </c>
      <c r="H35" s="32"/>
    </row>
    <row r="36" spans="2:8">
      <c r="B36" s="16">
        <f t="shared" si="0"/>
        <v>46086</v>
      </c>
      <c r="C36" s="45">
        <f>+'Weekly Summary'!C37</f>
        <v>14422</v>
      </c>
      <c r="D36" s="46">
        <f>+'Weekly Summary'!D37</f>
        <v>13.6418</v>
      </c>
      <c r="E36" s="47">
        <f>+'Weekly Summary'!E37</f>
        <v>196742.71702700001</v>
      </c>
    </row>
    <row r="37" spans="2:8">
      <c r="B37" s="23">
        <f t="shared" si="0"/>
        <v>46087</v>
      </c>
      <c r="C37" s="101">
        <f>+'Weekly Summary'!C38</f>
        <v>15144</v>
      </c>
      <c r="D37" s="97">
        <f>+'Weekly Summary'!D38</f>
        <v>13.5205</v>
      </c>
      <c r="E37" s="102">
        <f>+'Weekly Summary'!E38</f>
        <v>204754.83763600001</v>
      </c>
    </row>
    <row r="38" spans="2:8">
      <c r="B38" s="16">
        <f t="shared" si="0"/>
        <v>46090</v>
      </c>
      <c r="C38" s="45">
        <f>+'Weekly Summary'!C41</f>
        <v>30000</v>
      </c>
      <c r="D38" s="46">
        <f>+'Weekly Summary'!D41</f>
        <v>13.2805</v>
      </c>
      <c r="E38" s="47">
        <f>+'Weekly Summary'!E41</f>
        <v>398414.90138499998</v>
      </c>
    </row>
    <row r="39" spans="2:8">
      <c r="B39" s="16">
        <f t="shared" si="0"/>
        <v>46091</v>
      </c>
      <c r="C39" s="45">
        <f>+'Weekly Summary'!C42</f>
        <v>30000</v>
      </c>
      <c r="D39" s="46">
        <f>+'Weekly Summary'!D42</f>
        <v>13.4842</v>
      </c>
      <c r="E39" s="47">
        <f>+'Weekly Summary'!E42</f>
        <v>404525.82608299999</v>
      </c>
    </row>
    <row r="40" spans="2:8">
      <c r="B40" s="16">
        <f t="shared" si="0"/>
        <v>46092</v>
      </c>
      <c r="C40" s="45">
        <f>+'Weekly Summary'!C43</f>
        <v>29234</v>
      </c>
      <c r="D40" s="46">
        <f>+'Weekly Summary'!D43</f>
        <v>13.309200000000001</v>
      </c>
      <c r="E40" s="47">
        <f>+'Weekly Summary'!E43</f>
        <v>389081.97254400002</v>
      </c>
    </row>
    <row r="41" spans="2:8">
      <c r="B41" s="16">
        <f t="shared" si="0"/>
        <v>46093</v>
      </c>
      <c r="C41" s="45">
        <f>+'Weekly Summary'!C44</f>
        <v>30000</v>
      </c>
      <c r="D41" s="46">
        <f>+'Weekly Summary'!D44</f>
        <v>13.297599999999999</v>
      </c>
      <c r="E41" s="47">
        <f>+'Weekly Summary'!E44</f>
        <v>398928.83659000002</v>
      </c>
    </row>
    <row r="42" spans="2:8">
      <c r="B42" s="23">
        <f t="shared" si="0"/>
        <v>46094</v>
      </c>
      <c r="C42" s="48">
        <f>+'Weekly Summary'!C45</f>
        <v>30000</v>
      </c>
      <c r="D42" s="25">
        <f>+'Weekly Summary'!D45</f>
        <v>13.339700000000001</v>
      </c>
      <c r="E42" s="26">
        <f>+'Weekly Summary'!E45</f>
        <v>400191.85927999998</v>
      </c>
    </row>
    <row r="43" spans="2:8">
      <c r="B43" s="16">
        <f t="shared" si="0"/>
        <v>46097</v>
      </c>
      <c r="C43" s="45">
        <f>+'Weekly Summary'!C48</f>
        <v>30000</v>
      </c>
      <c r="D43" s="46">
        <f>+'Weekly Summary'!D48</f>
        <v>13.371600000000001</v>
      </c>
      <c r="E43" s="47">
        <f>+'Weekly Summary'!E48</f>
        <v>401147.07499999995</v>
      </c>
    </row>
    <row r="44" spans="2:8">
      <c r="B44" s="16">
        <f t="shared" si="0"/>
        <v>46098</v>
      </c>
      <c r="C44" s="45">
        <f>+'Weekly Summary'!C49</f>
        <v>28893</v>
      </c>
      <c r="D44" s="46">
        <f>+'Weekly Summary'!D49</f>
        <v>13.2134</v>
      </c>
      <c r="E44" s="47">
        <f>+'Weekly Summary'!E49</f>
        <v>381775.426882</v>
      </c>
    </row>
    <row r="45" spans="2:8">
      <c r="B45" s="16">
        <f t="shared" si="0"/>
        <v>46099</v>
      </c>
      <c r="C45" s="45">
        <f>+'Weekly Summary'!C50</f>
        <v>33000</v>
      </c>
      <c r="D45" s="46">
        <f>+'Weekly Summary'!D50</f>
        <v>13.138400000000001</v>
      </c>
      <c r="E45" s="47">
        <f>+'Weekly Summary'!E50</f>
        <v>433568.06000000006</v>
      </c>
    </row>
    <row r="46" spans="2:8">
      <c r="B46" s="16">
        <f t="shared" si="0"/>
        <v>46100</v>
      </c>
      <c r="C46" s="45">
        <f>+'Weekly Summary'!C51</f>
        <v>37535</v>
      </c>
      <c r="D46" s="46">
        <f>+'Weekly Summary'!D51</f>
        <v>12.861599999999999</v>
      </c>
      <c r="E46" s="47">
        <f>+'Weekly Summary'!E51</f>
        <v>482760.59458199999</v>
      </c>
    </row>
    <row r="47" spans="2:8">
      <c r="B47" s="23">
        <f t="shared" si="0"/>
        <v>46101</v>
      </c>
      <c r="C47" s="48">
        <f>+'Weekly Summary'!C52</f>
        <v>42600</v>
      </c>
      <c r="D47" s="25">
        <f>+'Weekly Summary'!D52</f>
        <v>12.835000000000001</v>
      </c>
      <c r="E47" s="26">
        <f>+'Weekly Summary'!E52</f>
        <v>546772.04220000003</v>
      </c>
    </row>
    <row r="48" spans="2:8">
      <c r="B48" s="16">
        <f t="shared" si="0"/>
        <v>46104</v>
      </c>
      <c r="C48" s="45">
        <f>+'Weekly Summary'!C55</f>
        <v>39000</v>
      </c>
      <c r="D48" s="46">
        <f>+'Weekly Summary'!D55</f>
        <v>12.7685</v>
      </c>
      <c r="E48" s="47">
        <f>+'Weekly Summary'!E55</f>
        <v>497973.08528699999</v>
      </c>
    </row>
    <row r="49" spans="2:5">
      <c r="B49" s="16">
        <f t="shared" si="0"/>
        <v>46105</v>
      </c>
      <c r="C49" s="45">
        <f>+'Weekly Summary'!C56</f>
        <v>38200</v>
      </c>
      <c r="D49" s="46">
        <f>+'Weekly Summary'!D56</f>
        <v>13.192500000000001</v>
      </c>
      <c r="E49" s="47">
        <f>+'Weekly Summary'!E56</f>
        <v>503952.22587299999</v>
      </c>
    </row>
    <row r="50" spans="2:5">
      <c r="B50" s="16">
        <f t="shared" si="0"/>
        <v>46106</v>
      </c>
      <c r="C50" s="45">
        <f>+'Weekly Summary'!C57</f>
        <v>29000</v>
      </c>
      <c r="D50" s="46">
        <f>+'Weekly Summary'!D57</f>
        <v>13.430999999999999</v>
      </c>
      <c r="E50" s="47">
        <f>+'Weekly Summary'!E57</f>
        <v>389499.44207399996</v>
      </c>
    </row>
    <row r="51" spans="2:5">
      <c r="B51" s="16">
        <f t="shared" si="0"/>
        <v>46107</v>
      </c>
      <c r="C51" s="45">
        <f>+'Weekly Summary'!C58</f>
        <v>30000</v>
      </c>
      <c r="D51" s="46">
        <f>+'Weekly Summary'!D58</f>
        <v>13.570600000000001</v>
      </c>
      <c r="E51" s="47">
        <f>+'Weekly Summary'!E58</f>
        <v>407117.91159200005</v>
      </c>
    </row>
    <row r="52" spans="2:5">
      <c r="B52" s="23">
        <f t="shared" si="0"/>
        <v>46108</v>
      </c>
      <c r="C52" s="48">
        <f>+'Weekly Summary'!C59</f>
        <v>35000</v>
      </c>
      <c r="D52" s="25">
        <f>+'Weekly Summary'!D59</f>
        <v>13.2219</v>
      </c>
      <c r="E52" s="26">
        <f>+'Weekly Summary'!E59</f>
        <v>462767.97154500004</v>
      </c>
    </row>
    <row r="53" spans="2:5">
      <c r="B53" s="16">
        <f t="shared" si="0"/>
        <v>46111</v>
      </c>
      <c r="C53" s="45">
        <f>+'Weekly Summary'!C62</f>
        <v>33038</v>
      </c>
      <c r="D53" s="46">
        <f>+'Weekly Summary'!D62</f>
        <v>13.2613</v>
      </c>
      <c r="E53" s="47">
        <f>+'Weekly Summary'!E62</f>
        <v>438125.84894900001</v>
      </c>
    </row>
    <row r="54" spans="2:5">
      <c r="B54" s="16">
        <f t="shared" si="0"/>
        <v>46112</v>
      </c>
      <c r="C54" s="45">
        <f>+'Weekly Summary'!C63</f>
        <v>33341</v>
      </c>
      <c r="D54" s="46">
        <f>+'Weekly Summary'!D63</f>
        <v>13.5314</v>
      </c>
      <c r="E54" s="47">
        <f>+'Weekly Summary'!E63</f>
        <v>451151.44649300002</v>
      </c>
    </row>
    <row r="55" spans="2:5">
      <c r="B55" s="16">
        <f t="shared" si="0"/>
        <v>46113</v>
      </c>
      <c r="C55" s="45">
        <f>+'Weekly Summary'!C64</f>
        <v>28056</v>
      </c>
      <c r="D55" s="46">
        <f>+'Weekly Summary'!D64</f>
        <v>13.5388</v>
      </c>
      <c r="E55" s="47">
        <f>+'Weekly Summary'!E64</f>
        <v>379844.49805599992</v>
      </c>
    </row>
    <row r="56" spans="2:5">
      <c r="B56" s="16">
        <f t="shared" si="0"/>
        <v>46114</v>
      </c>
      <c r="C56" s="45">
        <f>+'Weekly Summary'!C65</f>
        <v>31102</v>
      </c>
      <c r="D56" s="46">
        <f>+'Weekly Summary'!D65</f>
        <v>13.452500000000001</v>
      </c>
      <c r="E56" s="47">
        <f>+'Weekly Summary'!E65</f>
        <v>418399.90735599998</v>
      </c>
    </row>
    <row r="57" spans="2:5">
      <c r="B57" s="23">
        <f t="shared" si="0"/>
        <v>46115</v>
      </c>
      <c r="C57" s="48" t="s">
        <v>21</v>
      </c>
      <c r="D57" s="25"/>
      <c r="E57" s="26"/>
    </row>
    <row r="58" spans="2:5">
      <c r="B58" s="16">
        <f t="shared" si="0"/>
        <v>46118</v>
      </c>
      <c r="C58" s="113" t="s">
        <v>21</v>
      </c>
      <c r="D58" s="46"/>
      <c r="E58" s="47"/>
    </row>
    <row r="59" spans="2:5">
      <c r="B59" s="16">
        <f t="shared" si="0"/>
        <v>46119</v>
      </c>
      <c r="C59" s="45">
        <f>+'Weekly Summary'!C70</f>
        <v>31801</v>
      </c>
      <c r="D59" s="46">
        <f>+'Weekly Summary'!D70</f>
        <v>13.5838</v>
      </c>
      <c r="E59" s="47">
        <f>+'Weekly Summary'!E70</f>
        <v>431979.38367700001</v>
      </c>
    </row>
    <row r="60" spans="2:5">
      <c r="B60" s="16">
        <f t="shared" si="0"/>
        <v>46120</v>
      </c>
      <c r="C60" s="45">
        <f>+'Weekly Summary'!C71</f>
        <v>23625</v>
      </c>
      <c r="D60" s="46">
        <f>+'Weekly Summary'!D71</f>
        <v>13.569100000000001</v>
      </c>
      <c r="E60" s="47">
        <f>+'Weekly Summary'!E71</f>
        <v>320569.43764199998</v>
      </c>
    </row>
    <row r="61" spans="2:5">
      <c r="B61" s="16">
        <f t="shared" si="0"/>
        <v>46121</v>
      </c>
      <c r="C61" s="45">
        <f>+'Weekly Summary'!C72</f>
        <v>20000</v>
      </c>
      <c r="D61" s="46">
        <f>+'Weekly Summary'!D72</f>
        <v>13.6859</v>
      </c>
      <c r="E61" s="47">
        <f>+'Weekly Summary'!E72</f>
        <v>273717.48008499999</v>
      </c>
    </row>
    <row r="62" spans="2:5">
      <c r="B62" s="23">
        <f t="shared" si="0"/>
        <v>46122</v>
      </c>
      <c r="C62" s="101">
        <f>+'Weekly Summary'!C73</f>
        <v>17000</v>
      </c>
      <c r="D62" s="97">
        <f>+'Weekly Summary'!D73</f>
        <v>13.7904</v>
      </c>
      <c r="E62" s="102">
        <f>+'Weekly Summary'!E73</f>
        <v>234436.26243799998</v>
      </c>
    </row>
    <row r="63" spans="2:5">
      <c r="B63" s="16">
        <f t="shared" si="0"/>
        <v>46125</v>
      </c>
      <c r="C63" s="45">
        <f>+'Weekly Summary'!C76</f>
        <v>23800</v>
      </c>
      <c r="D63" s="46">
        <f>+'Weekly Summary'!D76</f>
        <v>13.6351</v>
      </c>
      <c r="E63" s="47">
        <f>+'Weekly Summary'!E76</f>
        <v>324515.96119200002</v>
      </c>
    </row>
    <row r="64" spans="2:5">
      <c r="B64" s="16">
        <f t="shared" si="0"/>
        <v>46126</v>
      </c>
      <c r="C64" s="45">
        <f>+'Weekly Summary'!C77</f>
        <v>21141</v>
      </c>
      <c r="D64" s="46">
        <f>+'Weekly Summary'!D77</f>
        <v>13.511699999999999</v>
      </c>
      <c r="E64" s="47">
        <f>+'Weekly Summary'!E77</f>
        <v>285650.721663</v>
      </c>
    </row>
    <row r="65" spans="2:5">
      <c r="B65" s="16">
        <f t="shared" si="0"/>
        <v>46127</v>
      </c>
      <c r="C65" s="45">
        <f>+'Weekly Summary'!C78</f>
        <v>19486</v>
      </c>
      <c r="D65" s="46">
        <f>+'Weekly Summary'!D78</f>
        <v>13.5443</v>
      </c>
      <c r="E65" s="47">
        <f>+'Weekly Summary'!E78</f>
        <v>263923.78362200002</v>
      </c>
    </row>
    <row r="66" spans="2:5">
      <c r="B66" s="16">
        <f t="shared" si="0"/>
        <v>46128</v>
      </c>
      <c r="C66" s="45">
        <f>+'Weekly Summary'!C79</f>
        <v>25000</v>
      </c>
      <c r="D66" s="46">
        <f>+'Weekly Summary'!D79</f>
        <v>12.960599999999999</v>
      </c>
      <c r="E66" s="47">
        <f>+'Weekly Summary'!E79</f>
        <v>324013.75641200005</v>
      </c>
    </row>
    <row r="67" spans="2:5">
      <c r="B67" s="23">
        <f t="shared" si="0"/>
        <v>46129</v>
      </c>
      <c r="C67" s="48">
        <f>+'Weekly Summary'!C80</f>
        <v>24216</v>
      </c>
      <c r="D67" s="25">
        <f>+'Weekly Summary'!D80</f>
        <v>13.1129</v>
      </c>
      <c r="E67" s="26">
        <f>+'Weekly Summary'!E80</f>
        <v>317540.91986700002</v>
      </c>
    </row>
    <row r="68" spans="2:5">
      <c r="B68" s="16">
        <f t="shared" si="0"/>
        <v>46132</v>
      </c>
      <c r="C68" s="45">
        <f>+'Weekly Summary'!C83</f>
        <v>20691</v>
      </c>
      <c r="D68" s="46">
        <f>+'Weekly Summary'!D83</f>
        <v>13.3566</v>
      </c>
      <c r="E68" s="47">
        <f>+'Weekly Summary'!E83</f>
        <v>276361.91633099999</v>
      </c>
    </row>
    <row r="69" spans="2:5">
      <c r="B69" s="16">
        <f t="shared" si="0"/>
        <v>46133</v>
      </c>
      <c r="C69" s="45">
        <f>+'Weekly Summary'!C84</f>
        <v>19389</v>
      </c>
      <c r="D69" s="46">
        <f>+'Weekly Summary'!D84</f>
        <v>13.5572</v>
      </c>
      <c r="E69" s="47">
        <f>+'Weekly Summary'!E84</f>
        <v>262860.95774099999</v>
      </c>
    </row>
    <row r="70" spans="2:5">
      <c r="B70" s="16">
        <f t="shared" si="0"/>
        <v>46134</v>
      </c>
      <c r="C70" s="45">
        <f>+'Weekly Summary'!C85</f>
        <v>19258</v>
      </c>
      <c r="D70" s="46">
        <f>+'Weekly Summary'!D85</f>
        <v>13.577400000000001</v>
      </c>
      <c r="E70" s="47">
        <f>+'Weekly Summary'!E85</f>
        <v>261472.77545599997</v>
      </c>
    </row>
    <row r="71" spans="2:5">
      <c r="B71" s="16">
        <f t="shared" si="0"/>
        <v>46135</v>
      </c>
      <c r="C71" s="45">
        <f>+'Weekly Summary'!C86</f>
        <v>18299</v>
      </c>
      <c r="D71" s="46">
        <f>+'Weekly Summary'!D86</f>
        <v>13.4457</v>
      </c>
      <c r="E71" s="47">
        <f>+'Weekly Summary'!E86</f>
        <v>246042.23463799999</v>
      </c>
    </row>
    <row r="72" spans="2:5">
      <c r="B72" s="23">
        <f t="shared" si="0"/>
        <v>46136</v>
      </c>
      <c r="C72" s="48">
        <f>+'Weekly Summary'!C87</f>
        <v>19716</v>
      </c>
      <c r="D72" s="25">
        <f>+'Weekly Summary'!D87</f>
        <v>13.507400000000001</v>
      </c>
      <c r="E72" s="26">
        <f>+'Weekly Summary'!E87</f>
        <v>266312.24729799997</v>
      </c>
    </row>
    <row r="73" spans="2:5">
      <c r="B73" s="16">
        <f t="shared" si="0"/>
        <v>46139</v>
      </c>
      <c r="C73" s="45">
        <f>+'Weekly Summary'!C90</f>
        <v>18164</v>
      </c>
      <c r="D73" s="46">
        <f>+'Weekly Summary'!D90</f>
        <v>13.6549</v>
      </c>
      <c r="E73" s="47">
        <f>+'Weekly Summary'!E90</f>
        <v>248027.584026</v>
      </c>
    </row>
    <row r="74" spans="2:5">
      <c r="B74" s="16">
        <f t="shared" si="0"/>
        <v>46140</v>
      </c>
      <c r="C74" s="45">
        <f>+'Weekly Summary'!C91</f>
        <v>22729</v>
      </c>
      <c r="D74" s="46">
        <f>+'Weekly Summary'!D91</f>
        <v>13.003500000000001</v>
      </c>
      <c r="E74" s="47">
        <f>+'Weekly Summary'!E91</f>
        <v>295556.12117200001</v>
      </c>
    </row>
    <row r="75" spans="2:5">
      <c r="B75" s="16">
        <f t="shared" si="0"/>
        <v>46141</v>
      </c>
      <c r="C75" s="45">
        <f>+'Weekly Summary'!C92</f>
        <v>25199</v>
      </c>
      <c r="D75" s="46">
        <f>+'Weekly Summary'!D92</f>
        <v>12.9162</v>
      </c>
      <c r="E75" s="47">
        <f>+'Weekly Summary'!E92</f>
        <v>325474.69788399996</v>
      </c>
    </row>
    <row r="76" spans="2:5">
      <c r="B76" s="16">
        <f t="shared" si="0"/>
        <v>46142</v>
      </c>
      <c r="C76" s="45">
        <f>+'Weekly Summary'!C93</f>
        <v>21251</v>
      </c>
      <c r="D76" s="46">
        <f>+'Weekly Summary'!D93</f>
        <v>13.0413</v>
      </c>
      <c r="E76" s="47">
        <f>+'Weekly Summary'!E93</f>
        <v>277140.09730000002</v>
      </c>
    </row>
    <row r="77" spans="2:5">
      <c r="B77" s="23">
        <f t="shared" si="0"/>
        <v>46143</v>
      </c>
      <c r="C77" s="48" t="s">
        <v>21</v>
      </c>
      <c r="D77" s="25"/>
      <c r="E77" s="26"/>
    </row>
    <row r="78" spans="2:5">
      <c r="B78" s="16">
        <f t="shared" si="0"/>
        <v>46146</v>
      </c>
      <c r="C78" s="45"/>
      <c r="D78" s="46"/>
      <c r="E78" s="47"/>
    </row>
    <row r="79" spans="2:5">
      <c r="B79" s="16">
        <f t="shared" si="0"/>
        <v>46147</v>
      </c>
      <c r="C79" s="45"/>
      <c r="D79" s="46"/>
      <c r="E79" s="47"/>
    </row>
    <row r="80" spans="2:5">
      <c r="B80" s="16">
        <f t="shared" si="0"/>
        <v>46148</v>
      </c>
      <c r="C80" s="45"/>
      <c r="D80" s="46"/>
      <c r="E80" s="47"/>
    </row>
    <row r="81" spans="2:5">
      <c r="B81" s="16">
        <f t="shared" si="0"/>
        <v>46149</v>
      </c>
      <c r="C81" s="21"/>
      <c r="D81" s="18"/>
      <c r="E81" s="19"/>
    </row>
    <row r="82" spans="2:5">
      <c r="B82" s="23">
        <f t="shared" si="0"/>
        <v>46150</v>
      </c>
      <c r="C82" s="48"/>
      <c r="D82" s="25"/>
      <c r="E82" s="26"/>
    </row>
    <row r="83" spans="2:5">
      <c r="B83" s="16">
        <f t="shared" ref="B83:B146" si="1">WORKDAY(B82,1)</f>
        <v>46153</v>
      </c>
      <c r="C83" s="45"/>
      <c r="D83" s="46"/>
      <c r="E83" s="47"/>
    </row>
    <row r="84" spans="2:5">
      <c r="B84" s="16">
        <f t="shared" si="1"/>
        <v>46154</v>
      </c>
      <c r="C84" s="45"/>
      <c r="D84" s="46"/>
      <c r="E84" s="47"/>
    </row>
    <row r="85" spans="2:5">
      <c r="B85" s="16">
        <f t="shared" si="1"/>
        <v>46155</v>
      </c>
      <c r="C85" s="45"/>
      <c r="D85" s="46"/>
      <c r="E85" s="47"/>
    </row>
    <row r="86" spans="2:5">
      <c r="B86" s="16">
        <f t="shared" si="1"/>
        <v>46156</v>
      </c>
      <c r="C86" s="21"/>
      <c r="D86" s="18"/>
      <c r="E86" s="19"/>
    </row>
    <row r="87" spans="2:5">
      <c r="B87" s="23">
        <f t="shared" si="1"/>
        <v>46157</v>
      </c>
      <c r="C87" s="48"/>
      <c r="D87" s="25"/>
      <c r="E87" s="26"/>
    </row>
    <row r="88" spans="2:5">
      <c r="B88" s="16">
        <f t="shared" si="1"/>
        <v>46160</v>
      </c>
      <c r="C88" s="45"/>
      <c r="D88" s="46"/>
      <c r="E88" s="47"/>
    </row>
    <row r="89" spans="2:5">
      <c r="B89" s="16">
        <f t="shared" si="1"/>
        <v>46161</v>
      </c>
      <c r="C89" s="45"/>
      <c r="D89" s="46"/>
      <c r="E89" s="47"/>
    </row>
    <row r="90" spans="2:5">
      <c r="B90" s="16">
        <f t="shared" si="1"/>
        <v>46162</v>
      </c>
      <c r="C90" s="45"/>
      <c r="D90" s="46"/>
      <c r="E90" s="47"/>
    </row>
    <row r="91" spans="2:5">
      <c r="B91" s="16">
        <f t="shared" si="1"/>
        <v>46163</v>
      </c>
      <c r="C91" s="21"/>
      <c r="D91" s="18"/>
      <c r="E91" s="19"/>
    </row>
    <row r="92" spans="2:5">
      <c r="B92" s="23">
        <f t="shared" si="1"/>
        <v>46164</v>
      </c>
      <c r="C92" s="48"/>
      <c r="D92" s="25"/>
      <c r="E92" s="26"/>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 thickBot="1">
      <c r="B218" s="49"/>
      <c r="C218" s="50"/>
      <c r="D218" s="51"/>
      <c r="E218" s="52"/>
    </row>
    <row r="219" spans="2:5" ht="15" thickTop="1">
      <c r="B219" s="16"/>
      <c r="C219" s="45"/>
      <c r="D219" s="46"/>
      <c r="E219" s="47"/>
    </row>
    <row r="220" spans="2:5">
      <c r="B220" s="16"/>
      <c r="C220" s="45">
        <f>SUM(C17:C217)</f>
        <v>1363476</v>
      </c>
      <c r="D220" s="46">
        <f>E220/C220</f>
        <v>13.489136893506011</v>
      </c>
      <c r="E220" s="46">
        <f>SUM(E17:E217)</f>
        <v>18392114.415010002</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55" priority="1">
      <formula>$D17&gt;#REF!</formula>
    </cfRule>
    <cfRule type="expression" dxfId="254"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08"/>
  <sheetViews>
    <sheetView tabSelected="1" zoomScale="90" zoomScaleNormal="90" workbookViewId="0">
      <pane ySplit="8" topLeftCell="A79" activePane="bottomLeft" state="frozen"/>
      <selection pane="bottomLeft" activeCell="C93" sqref="C93"/>
    </sheetView>
  </sheetViews>
  <sheetFormatPr defaultColWidth="9.453125" defaultRowHeight="14.5"/>
  <cols>
    <col min="1" max="1" width="9.453125" style="1"/>
    <col min="2" max="2" width="35.453125" style="31" bestFit="1" customWidth="1"/>
    <col min="3" max="3" width="22.453125" style="1" bestFit="1" customWidth="1"/>
    <col min="4" max="5" width="18.81640625" style="1" customWidth="1"/>
    <col min="6" max="6" width="1.54296875" style="1" customWidth="1"/>
    <col min="7" max="9" width="18.81640625" style="1" customWidth="1"/>
    <col min="10" max="10" width="1.54296875" style="1" customWidth="1"/>
    <col min="11" max="13" width="18.81640625" style="1" customWidth="1"/>
    <col min="14" max="14" width="1.54296875" style="1" customWidth="1"/>
    <col min="15" max="17" width="18.81640625" style="1" customWidth="1"/>
    <col min="18" max="18" width="1.54296875" style="1" customWidth="1"/>
    <col min="19" max="21" width="18.81640625" style="1" customWidth="1"/>
    <col min="22" max="16384" width="9.453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60" t="s">
        <v>9</v>
      </c>
      <c r="C6" s="59"/>
      <c r="D6" s="59"/>
      <c r="E6" s="59"/>
      <c r="F6" s="58"/>
      <c r="G6" s="59"/>
      <c r="H6" s="59"/>
      <c r="I6" s="59"/>
      <c r="J6" s="59"/>
      <c r="K6" s="59"/>
      <c r="L6" s="59"/>
      <c r="M6" s="59"/>
      <c r="N6" s="59"/>
      <c r="O6" s="59"/>
      <c r="P6" s="59"/>
      <c r="Q6" s="59"/>
      <c r="R6" s="59"/>
      <c r="S6" s="59"/>
      <c r="T6" s="59"/>
      <c r="U6" s="59"/>
    </row>
    <row r="7" spans="2:21">
      <c r="B7" s="61"/>
      <c r="C7" s="114" t="s">
        <v>13</v>
      </c>
      <c r="D7" s="115"/>
      <c r="E7" s="116"/>
      <c r="F7" s="58"/>
      <c r="G7" s="114" t="s">
        <v>10</v>
      </c>
      <c r="H7" s="115"/>
      <c r="I7" s="116"/>
      <c r="J7" s="59"/>
      <c r="K7" s="114" t="s">
        <v>15</v>
      </c>
      <c r="L7" s="115"/>
      <c r="M7" s="116"/>
      <c r="N7" s="59"/>
      <c r="O7" s="114" t="s">
        <v>16</v>
      </c>
      <c r="P7" s="115"/>
      <c r="Q7" s="116"/>
      <c r="R7" s="59"/>
      <c r="S7" s="114" t="s">
        <v>20</v>
      </c>
      <c r="T7" s="115"/>
      <c r="U7" s="116"/>
    </row>
    <row r="8" spans="2:21" ht="33" customHeight="1">
      <c r="B8" s="62" t="s">
        <v>8</v>
      </c>
      <c r="C8" s="56" t="s">
        <v>2</v>
      </c>
      <c r="D8" s="57" t="s">
        <v>12</v>
      </c>
      <c r="E8" s="57" t="s">
        <v>11</v>
      </c>
      <c r="F8" s="58"/>
      <c r="G8" s="63" t="s">
        <v>2</v>
      </c>
      <c r="H8" s="57" t="s">
        <v>12</v>
      </c>
      <c r="I8" s="57" t="s">
        <v>11</v>
      </c>
      <c r="J8" s="59"/>
      <c r="K8" s="63" t="s">
        <v>2</v>
      </c>
      <c r="L8" s="57" t="s">
        <v>12</v>
      </c>
      <c r="M8" s="57" t="s">
        <v>11</v>
      </c>
      <c r="N8" s="59"/>
      <c r="O8" s="63" t="s">
        <v>2</v>
      </c>
      <c r="P8" s="57" t="s">
        <v>12</v>
      </c>
      <c r="Q8" s="56" t="s">
        <v>11</v>
      </c>
      <c r="R8" s="59"/>
      <c r="S8" s="63" t="s">
        <v>2</v>
      </c>
      <c r="T8" s="57" t="s">
        <v>12</v>
      </c>
      <c r="U8" s="56" t="s">
        <v>11</v>
      </c>
    </row>
    <row r="9" spans="2:21" s="33" customFormat="1" ht="14">
      <c r="B9" s="35"/>
      <c r="C9" s="34"/>
      <c r="D9" s="34"/>
      <c r="E9" s="34"/>
      <c r="G9" s="34"/>
      <c r="H9" s="34"/>
      <c r="I9" s="34"/>
      <c r="K9" s="34"/>
      <c r="L9" s="34"/>
      <c r="M9" s="34"/>
      <c r="O9" s="34"/>
      <c r="P9" s="34"/>
      <c r="Q9" s="34"/>
      <c r="S9" s="34"/>
      <c r="T9" s="34"/>
      <c r="U9" s="34"/>
    </row>
    <row r="10" spans="2:21" s="33" customFormat="1" thickBot="1">
      <c r="B10" s="74">
        <v>46059</v>
      </c>
      <c r="C10" s="79">
        <v>15480</v>
      </c>
      <c r="D10" s="88">
        <v>12.3081</v>
      </c>
      <c r="E10" s="80">
        <f>ROUND(C10*D10,2)</f>
        <v>190529.39</v>
      </c>
      <c r="G10" s="79">
        <v>11735</v>
      </c>
      <c r="H10" s="88">
        <v>12.295985</v>
      </c>
      <c r="I10" s="81">
        <f>G10*H10</f>
        <v>144293.383975</v>
      </c>
      <c r="K10" s="79">
        <v>2613</v>
      </c>
      <c r="L10" s="88">
        <v>12.348725999999999</v>
      </c>
      <c r="M10" s="81">
        <f>K10*L10</f>
        <v>32267.221038</v>
      </c>
      <c r="O10" s="79">
        <v>326</v>
      </c>
      <c r="P10" s="88">
        <v>12.36</v>
      </c>
      <c r="Q10" s="81">
        <f>O10*P10</f>
        <v>4029.3599999999997</v>
      </c>
      <c r="S10" s="79">
        <v>806</v>
      </c>
      <c r="T10" s="88">
        <v>12.33201</v>
      </c>
      <c r="U10" s="81">
        <f>S10*T10</f>
        <v>9939.6000600000007</v>
      </c>
    </row>
    <row r="11" spans="2:21" s="33" customFormat="1" thickBot="1">
      <c r="B11" s="77">
        <v>38754</v>
      </c>
      <c r="C11" s="75">
        <f>C10</f>
        <v>15480</v>
      </c>
      <c r="D11" s="89">
        <f t="shared" ref="D11:E11" si="0">D10</f>
        <v>12.3081</v>
      </c>
      <c r="E11" s="92">
        <f t="shared" si="0"/>
        <v>190529.39</v>
      </c>
      <c r="G11" s="75">
        <f>G10</f>
        <v>11735</v>
      </c>
      <c r="H11" s="89">
        <f>I11/G11</f>
        <v>12.295985</v>
      </c>
      <c r="I11" s="83">
        <f>I10</f>
        <v>144293.383975</v>
      </c>
      <c r="K11" s="75">
        <f>K10</f>
        <v>2613</v>
      </c>
      <c r="L11" s="89">
        <f>M11/K11</f>
        <v>12.348725999999999</v>
      </c>
      <c r="M11" s="83">
        <f>M10</f>
        <v>32267.221038</v>
      </c>
      <c r="O11" s="75">
        <f>O10</f>
        <v>326</v>
      </c>
      <c r="P11" s="89">
        <f>Q11/O11</f>
        <v>12.36</v>
      </c>
      <c r="Q11" s="83">
        <f>Q10</f>
        <v>4029.3599999999997</v>
      </c>
      <c r="S11" s="75">
        <f>S10</f>
        <v>806</v>
      </c>
      <c r="T11" s="89">
        <f>U11/S11</f>
        <v>12.33201</v>
      </c>
      <c r="U11" s="83">
        <f>U10</f>
        <v>9939.6000600000007</v>
      </c>
    </row>
    <row r="12" spans="2:21" s="33" customFormat="1" ht="14">
      <c r="B12" s="16"/>
      <c r="C12" s="34"/>
      <c r="D12" s="34"/>
      <c r="E12" s="93"/>
      <c r="G12" s="34"/>
      <c r="H12" s="34"/>
      <c r="I12" s="34"/>
      <c r="K12" s="34"/>
      <c r="L12" s="34"/>
      <c r="M12" s="34"/>
      <c r="O12" s="34"/>
      <c r="P12" s="94"/>
      <c r="Q12" s="34"/>
      <c r="S12" s="34"/>
      <c r="T12" s="94"/>
      <c r="U12" s="34"/>
    </row>
    <row r="13" spans="2:21" s="33" customFormat="1" ht="14">
      <c r="B13" s="16">
        <f>B10+3</f>
        <v>46062</v>
      </c>
      <c r="C13" s="78">
        <f>G13+K13+O13+S13</f>
        <v>29498</v>
      </c>
      <c r="D13" s="90">
        <f>ROUND(E13/C13,4)</f>
        <v>13.7178</v>
      </c>
      <c r="E13" s="18">
        <f>I13+M13+Q13+U13</f>
        <v>404648.10183400003</v>
      </c>
      <c r="G13" s="78">
        <v>22448</v>
      </c>
      <c r="H13" s="90">
        <v>13.716291</v>
      </c>
      <c r="I13" s="19">
        <f>G13*H13</f>
        <v>307903.300368</v>
      </c>
      <c r="K13" s="78">
        <v>4296</v>
      </c>
      <c r="L13" s="90">
        <v>13.729302000000001</v>
      </c>
      <c r="M13" s="19">
        <f>K13*L13</f>
        <v>58981.081392</v>
      </c>
      <c r="O13" s="78">
        <v>1436</v>
      </c>
      <c r="P13" s="90">
        <v>13.689902999999999</v>
      </c>
      <c r="Q13" s="19">
        <f>O13*P13</f>
        <v>19658.700708</v>
      </c>
      <c r="S13" s="78">
        <v>1318</v>
      </c>
      <c r="T13" s="90">
        <v>13.736737</v>
      </c>
      <c r="U13" s="19">
        <f>S13*T13</f>
        <v>18105.019366</v>
      </c>
    </row>
    <row r="14" spans="2:21" s="33" customFormat="1" ht="14">
      <c r="B14" s="16">
        <f>B13+1</f>
        <v>46063</v>
      </c>
      <c r="C14" s="78">
        <f>G14+K14+O14+S14</f>
        <v>20000</v>
      </c>
      <c r="D14" s="90">
        <f>ROUND(E14/C14,4)</f>
        <v>13.7393</v>
      </c>
      <c r="E14" s="18">
        <f>I14+M14+Q14+U14</f>
        <v>274786.89692000003</v>
      </c>
      <c r="G14" s="78">
        <v>15724</v>
      </c>
      <c r="H14" s="90">
        <v>13.737166</v>
      </c>
      <c r="I14" s="19">
        <f>G14*H14</f>
        <v>216003.19818400001</v>
      </c>
      <c r="K14" s="78">
        <v>3110</v>
      </c>
      <c r="L14" s="90">
        <v>13.74708</v>
      </c>
      <c r="M14" s="19">
        <f>K14*L14</f>
        <v>42753.418799999999</v>
      </c>
      <c r="O14" s="78">
        <v>848</v>
      </c>
      <c r="P14" s="90">
        <v>13.736132</v>
      </c>
      <c r="Q14" s="19">
        <f>O14*P14</f>
        <v>11648.239936</v>
      </c>
      <c r="S14" s="78">
        <v>318</v>
      </c>
      <c r="T14" s="90">
        <v>13.78</v>
      </c>
      <c r="U14" s="19">
        <f>S14*T14</f>
        <v>4382.04</v>
      </c>
    </row>
    <row r="15" spans="2:21" s="33" customFormat="1" ht="14">
      <c r="B15" s="16">
        <f t="shared" ref="B15:B17" si="1">B14+1</f>
        <v>46064</v>
      </c>
      <c r="C15" s="78">
        <f>G15+K15+O15+S15</f>
        <v>18914</v>
      </c>
      <c r="D15" s="90">
        <f>ROUND(E15/C15,4)</f>
        <v>13.963800000000001</v>
      </c>
      <c r="E15" s="18">
        <f>I15+M15+Q15+U15</f>
        <v>264111.94189999998</v>
      </c>
      <c r="G15" s="78">
        <v>12606</v>
      </c>
      <c r="H15" s="90">
        <v>13.937932999999999</v>
      </c>
      <c r="I15" s="19">
        <f>G15*H15</f>
        <v>175701.58339799999</v>
      </c>
      <c r="K15" s="78">
        <v>4312</v>
      </c>
      <c r="L15" s="90">
        <v>13.985946</v>
      </c>
      <c r="M15" s="19">
        <f>K15*L15</f>
        <v>60307.399151999998</v>
      </c>
      <c r="O15" s="78">
        <v>126</v>
      </c>
      <c r="P15" s="90">
        <v>14</v>
      </c>
      <c r="Q15" s="19">
        <f>O15*P15</f>
        <v>1764</v>
      </c>
      <c r="S15" s="78">
        <v>1870</v>
      </c>
      <c r="T15" s="90">
        <v>14.085005000000001</v>
      </c>
      <c r="U15" s="19">
        <f>S15*T15</f>
        <v>26338.959350000001</v>
      </c>
    </row>
    <row r="16" spans="2:21" s="33" customFormat="1" ht="14">
      <c r="B16" s="16">
        <f t="shared" si="1"/>
        <v>46065</v>
      </c>
      <c r="C16" s="78">
        <f>G16+K16+O16+S16</f>
        <v>17038</v>
      </c>
      <c r="D16" s="90">
        <f>ROUND(E16/C16,4)</f>
        <v>13.9068</v>
      </c>
      <c r="E16" s="18">
        <f>I16+M16+Q16+U16</f>
        <v>236944.85795999999</v>
      </c>
      <c r="G16" s="78">
        <v>12396</v>
      </c>
      <c r="H16" s="90">
        <v>13.901446999999999</v>
      </c>
      <c r="I16" s="19">
        <f>G16*H16</f>
        <v>172322.337012</v>
      </c>
      <c r="K16" s="78">
        <v>2989</v>
      </c>
      <c r="L16" s="90">
        <v>13.920877000000001</v>
      </c>
      <c r="M16" s="19">
        <f>K16*L16</f>
        <v>41609.501353</v>
      </c>
      <c r="O16" s="78">
        <v>718</v>
      </c>
      <c r="P16" s="90">
        <v>13.92844</v>
      </c>
      <c r="Q16" s="19">
        <f>O16*P16</f>
        <v>10000.619920000001</v>
      </c>
      <c r="S16" s="78">
        <v>935</v>
      </c>
      <c r="T16" s="90">
        <v>13.917005</v>
      </c>
      <c r="U16" s="19">
        <f>S16*T16</f>
        <v>13012.399674999999</v>
      </c>
    </row>
    <row r="17" spans="2:21" s="33" customFormat="1" thickBot="1">
      <c r="B17" s="74">
        <f t="shared" si="1"/>
        <v>46066</v>
      </c>
      <c r="C17" s="79">
        <f>G17+K17+O17+S17</f>
        <v>25498</v>
      </c>
      <c r="D17" s="88">
        <f>ROUND(E17/C17,4)</f>
        <v>14.2506</v>
      </c>
      <c r="E17" s="80">
        <f>I17+M17+Q17+U17</f>
        <v>363362.89912600006</v>
      </c>
      <c r="G17" s="79">
        <v>15650</v>
      </c>
      <c r="H17" s="88">
        <v>14.245172</v>
      </c>
      <c r="I17" s="81">
        <f>G17*H17</f>
        <v>222936.9418</v>
      </c>
      <c r="K17" s="79">
        <v>6550</v>
      </c>
      <c r="L17" s="88">
        <v>14.258937</v>
      </c>
      <c r="M17" s="81">
        <f>K17*L17</f>
        <v>93396.037349999999</v>
      </c>
      <c r="O17" s="79">
        <v>1420</v>
      </c>
      <c r="P17" s="88">
        <v>14.264169000000001</v>
      </c>
      <c r="Q17" s="81">
        <f>O17*P17</f>
        <v>20255.119979999999</v>
      </c>
      <c r="S17" s="79">
        <v>1878</v>
      </c>
      <c r="T17" s="88">
        <v>14.257082</v>
      </c>
      <c r="U17" s="81">
        <f>S17*T17</f>
        <v>26774.799996000002</v>
      </c>
    </row>
    <row r="18" spans="2:21" s="33" customFormat="1" thickBot="1">
      <c r="B18" s="77" t="str">
        <f>""&amp;TEXT(MIN(B13:B17),"mmm dd")&amp;" - "&amp;TEXT(MAX(B13:B17),"mmm dd")</f>
        <v>Feb 09 - Feb 13</v>
      </c>
      <c r="C18" s="75">
        <f>SUM(C13:C17)</f>
        <v>110948</v>
      </c>
      <c r="D18" s="89">
        <f>E18/C18</f>
        <v>13.915119675343403</v>
      </c>
      <c r="E18" s="92">
        <f>SUM(E13:E17)</f>
        <v>1543854.69774</v>
      </c>
      <c r="G18" s="75">
        <f>SUM(G13:G17)</f>
        <v>78824</v>
      </c>
      <c r="H18" s="89">
        <f>I18/G18</f>
        <v>13.890025382649956</v>
      </c>
      <c r="I18" s="83">
        <f>SUM(I13:I17)</f>
        <v>1094867.3607620001</v>
      </c>
      <c r="K18" s="75">
        <f>SUM(K13:K17)</f>
        <v>21257</v>
      </c>
      <c r="L18" s="89">
        <f>M18/K18</f>
        <v>13.974099734064072</v>
      </c>
      <c r="M18" s="83">
        <f>SUM(M13:M17)</f>
        <v>297047.43804699997</v>
      </c>
      <c r="O18" s="75">
        <f>SUM(O13:O17)</f>
        <v>4548</v>
      </c>
      <c r="P18" s="89">
        <f>Q18/O18</f>
        <v>13.924072239226033</v>
      </c>
      <c r="Q18" s="83">
        <f>SUM(Q13:Q17)</f>
        <v>63326.680544000003</v>
      </c>
      <c r="S18" s="75">
        <f>SUM(S13:S17)</f>
        <v>6319</v>
      </c>
      <c r="T18" s="89">
        <f>U18/S18</f>
        <v>14.023297734926413</v>
      </c>
      <c r="U18" s="83">
        <f>SUM(U13:U17)</f>
        <v>88613.218387000001</v>
      </c>
    </row>
    <row r="19" spans="2:21" s="33" customFormat="1" ht="14">
      <c r="B19" s="71"/>
      <c r="C19" s="76"/>
      <c r="D19" s="91"/>
      <c r="E19" s="40"/>
      <c r="G19" s="76"/>
      <c r="H19" s="91"/>
      <c r="I19" s="36"/>
      <c r="K19" s="76"/>
      <c r="L19" s="91"/>
      <c r="M19" s="36"/>
      <c r="O19" s="76"/>
      <c r="P19" s="91"/>
      <c r="Q19" s="36"/>
      <c r="S19" s="76"/>
      <c r="T19" s="91"/>
      <c r="U19" s="36"/>
    </row>
    <row r="20" spans="2:21" s="33" customFormat="1" ht="14">
      <c r="B20" s="16">
        <v>46069</v>
      </c>
      <c r="C20" s="78">
        <f>G20+K20+O20+S20</f>
        <v>16059</v>
      </c>
      <c r="D20" s="90">
        <f>ROUND(E20/C20,4)</f>
        <v>14.5336</v>
      </c>
      <c r="E20" s="18">
        <f>I20+M20+Q20+U20</f>
        <v>233395.32380499999</v>
      </c>
      <c r="G20" s="78">
        <v>10588</v>
      </c>
      <c r="H20" s="90">
        <v>14.514239</v>
      </c>
      <c r="I20" s="19">
        <f>G20*H20</f>
        <v>153676.76253199999</v>
      </c>
      <c r="K20" s="78">
        <v>3505</v>
      </c>
      <c r="L20" s="90">
        <v>14.569193</v>
      </c>
      <c r="M20" s="19">
        <f>K20*L20</f>
        <v>51065.021464999998</v>
      </c>
      <c r="O20" s="78">
        <v>900</v>
      </c>
      <c r="P20" s="90">
        <v>14.555643999999999</v>
      </c>
      <c r="Q20" s="19">
        <f>O20*P20</f>
        <v>13100.079599999999</v>
      </c>
      <c r="S20" s="78">
        <v>1066</v>
      </c>
      <c r="T20" s="90">
        <v>14.590488000000001</v>
      </c>
      <c r="U20" s="19">
        <f>S20*T20</f>
        <v>15553.460208</v>
      </c>
    </row>
    <row r="21" spans="2:21" s="33" customFormat="1" ht="14">
      <c r="B21" s="16">
        <f>B20+1</f>
        <v>46070</v>
      </c>
      <c r="C21" s="78">
        <f>G21+K21+O21+S21</f>
        <v>17140</v>
      </c>
      <c r="D21" s="90">
        <f>ROUND(E21/C21,4)</f>
        <v>14.190099999999999</v>
      </c>
      <c r="E21" s="18">
        <f>I21+M21+Q21+U21</f>
        <v>243218.74123700001</v>
      </c>
      <c r="G21" s="78">
        <v>11756</v>
      </c>
      <c r="H21" s="90">
        <v>14.186526000000001</v>
      </c>
      <c r="I21" s="19">
        <f>G21*H21</f>
        <v>166776.79965600002</v>
      </c>
      <c r="K21" s="78">
        <v>3769</v>
      </c>
      <c r="L21" s="90">
        <v>14.191144</v>
      </c>
      <c r="M21" s="19">
        <f>K21*L21</f>
        <v>53486.421735999997</v>
      </c>
      <c r="O21" s="78">
        <v>508</v>
      </c>
      <c r="P21" s="90">
        <v>14.197794999999999</v>
      </c>
      <c r="Q21" s="19">
        <f>O21*P21</f>
        <v>7212.4798599999995</v>
      </c>
      <c r="S21" s="78">
        <v>1107</v>
      </c>
      <c r="T21" s="90">
        <v>14.221355000000001</v>
      </c>
      <c r="U21" s="19">
        <f>S21*T21</f>
        <v>15743.039985000001</v>
      </c>
    </row>
    <row r="22" spans="2:21" s="33" customFormat="1" ht="14">
      <c r="B22" s="16">
        <f t="shared" ref="B22:B24" si="2">B21+1</f>
        <v>46071</v>
      </c>
      <c r="C22" s="78">
        <f>G22+K22+O22+S22</f>
        <v>14591</v>
      </c>
      <c r="D22" s="90">
        <f>ROUND(E22/C22,4)</f>
        <v>14.027200000000001</v>
      </c>
      <c r="E22" s="18">
        <f>I22+M22+Q22+U22</f>
        <v>204671.362643</v>
      </c>
      <c r="G22" s="78">
        <v>9132</v>
      </c>
      <c r="H22" s="90">
        <v>14.029776999999999</v>
      </c>
      <c r="I22" s="19">
        <f>G22*H22</f>
        <v>128119.923564</v>
      </c>
      <c r="K22" s="78">
        <v>3588</v>
      </c>
      <c r="L22" s="90">
        <v>14.024632</v>
      </c>
      <c r="M22" s="19">
        <f>K22*L22</f>
        <v>50320.379615999998</v>
      </c>
      <c r="O22" s="78">
        <v>785</v>
      </c>
      <c r="P22" s="90">
        <v>14.034955</v>
      </c>
      <c r="Q22" s="19">
        <f>O22*P22</f>
        <v>11017.439675</v>
      </c>
      <c r="S22" s="78">
        <v>1086</v>
      </c>
      <c r="T22" s="90">
        <v>14.008858</v>
      </c>
      <c r="U22" s="19">
        <f>S22*T22</f>
        <v>15213.619788</v>
      </c>
    </row>
    <row r="23" spans="2:21" s="33" customFormat="1" ht="14">
      <c r="B23" s="16">
        <f t="shared" si="2"/>
        <v>46072</v>
      </c>
      <c r="C23" s="78">
        <f>G23+K23+O23+S23</f>
        <v>15537</v>
      </c>
      <c r="D23" s="90">
        <f>ROUND(E23/C23,4)</f>
        <v>14.298400000000001</v>
      </c>
      <c r="E23" s="18">
        <f>I23+M23+Q23+U23</f>
        <v>222154.40187099998</v>
      </c>
      <c r="G23" s="78">
        <v>10214</v>
      </c>
      <c r="H23" s="90">
        <v>14.300001999999999</v>
      </c>
      <c r="I23" s="19">
        <f>G23*H23</f>
        <v>146060.220428</v>
      </c>
      <c r="K23" s="78">
        <v>3645</v>
      </c>
      <c r="L23" s="90">
        <v>14.301427</v>
      </c>
      <c r="M23" s="19">
        <f>K23*L23</f>
        <v>52128.701415000003</v>
      </c>
      <c r="O23" s="78">
        <v>668</v>
      </c>
      <c r="P23" s="90">
        <v>14.294521</v>
      </c>
      <c r="Q23" s="19">
        <f>O23*P23</f>
        <v>9548.7400280000002</v>
      </c>
      <c r="S23" s="78">
        <v>1010</v>
      </c>
      <c r="T23" s="90">
        <v>14.273999999999999</v>
      </c>
      <c r="U23" s="19">
        <f>S23*T23</f>
        <v>14416.74</v>
      </c>
    </row>
    <row r="24" spans="2:21" s="33" customFormat="1" thickBot="1">
      <c r="B24" s="74">
        <f t="shared" si="2"/>
        <v>46073</v>
      </c>
      <c r="C24" s="79">
        <f>G24+K24+O24+S24</f>
        <v>15383</v>
      </c>
      <c r="D24" s="88">
        <f>ROUND(E24/C24,4)</f>
        <v>14.286</v>
      </c>
      <c r="E24" s="80">
        <f>I24+M24+Q24+U24</f>
        <v>219762.01955999999</v>
      </c>
      <c r="G24" s="79">
        <v>9672</v>
      </c>
      <c r="H24" s="88">
        <v>14.288845999999999</v>
      </c>
      <c r="I24" s="81">
        <f>G24*H24</f>
        <v>138201.71851199999</v>
      </c>
      <c r="K24" s="79">
        <v>2833</v>
      </c>
      <c r="L24" s="88">
        <v>14.275835000000001</v>
      </c>
      <c r="M24" s="81">
        <f>K24*L24</f>
        <v>40443.440555000001</v>
      </c>
      <c r="O24" s="79">
        <v>1445</v>
      </c>
      <c r="P24" s="88">
        <v>14.270948000000001</v>
      </c>
      <c r="Q24" s="81">
        <f>O24*P24</f>
        <v>20621.51986</v>
      </c>
      <c r="S24" s="79">
        <v>1433</v>
      </c>
      <c r="T24" s="88">
        <v>14.302401</v>
      </c>
      <c r="U24" s="81">
        <f>S24*T24</f>
        <v>20495.340633</v>
      </c>
    </row>
    <row r="25" spans="2:21" s="33" customFormat="1" thickBot="1">
      <c r="B25" s="77" t="str">
        <f>""&amp;TEXT(MIN(B20:B24),"mmm dd")&amp;" - "&amp;TEXT(MAX(B20:B24),"mmm dd")</f>
        <v>Feb 16 - Feb 20</v>
      </c>
      <c r="C25" s="75">
        <f>SUM(C20:C24)</f>
        <v>78710</v>
      </c>
      <c r="D25" s="89">
        <f>E25/C25</f>
        <v>14.270128943158428</v>
      </c>
      <c r="E25" s="92">
        <f>SUM(E20:E24)</f>
        <v>1123201.8491159999</v>
      </c>
      <c r="G25" s="75">
        <f>SUM(G20:G24)</f>
        <v>51362</v>
      </c>
      <c r="H25" s="89">
        <f>I25/G25</f>
        <v>14.26804689638254</v>
      </c>
      <c r="I25" s="83">
        <f>SUM(I20:I24)</f>
        <v>732835.42469200003</v>
      </c>
      <c r="K25" s="75">
        <f>SUM(K20:K24)</f>
        <v>17340</v>
      </c>
      <c r="L25" s="89">
        <f>M25/K25</f>
        <v>14.270124843540946</v>
      </c>
      <c r="M25" s="83">
        <f>SUM(M20:M24)</f>
        <v>247443.964787</v>
      </c>
      <c r="O25" s="75">
        <f>SUM(O20:O24)</f>
        <v>4306</v>
      </c>
      <c r="P25" s="89">
        <f>Q25/O25</f>
        <v>14.282456809800278</v>
      </c>
      <c r="Q25" s="83">
        <f>SUM(Q20:Q24)</f>
        <v>61500.259022999999</v>
      </c>
      <c r="S25" s="75">
        <f>SUM(S20:S24)</f>
        <v>5702</v>
      </c>
      <c r="T25" s="89">
        <f>U25/S25</f>
        <v>14.279586217818309</v>
      </c>
      <c r="U25" s="83">
        <f>SUM(U20:U24)</f>
        <v>81422.200614000001</v>
      </c>
    </row>
    <row r="26" spans="2:21" s="33" customFormat="1" ht="14">
      <c r="B26" s="95"/>
      <c r="C26" s="76"/>
      <c r="D26" s="91"/>
      <c r="E26" s="40"/>
      <c r="G26" s="76"/>
      <c r="H26" s="91"/>
      <c r="I26" s="36"/>
      <c r="K26" s="76"/>
      <c r="L26" s="91"/>
      <c r="M26" s="36"/>
      <c r="O26" s="76"/>
      <c r="P26" s="91"/>
      <c r="Q26" s="36"/>
      <c r="S26" s="76"/>
      <c r="T26" s="91"/>
      <c r="U26" s="36"/>
    </row>
    <row r="27" spans="2:21" s="33" customFormat="1" ht="14">
      <c r="B27" s="16">
        <v>46076</v>
      </c>
      <c r="C27" s="78">
        <f>G27+K27+O27+S27</f>
        <v>14832</v>
      </c>
      <c r="D27" s="90">
        <f>ROUND(E27/C27,4)</f>
        <v>14.4475</v>
      </c>
      <c r="E27" s="18">
        <f>I27+M27+Q27+U27</f>
        <v>214285.598944</v>
      </c>
      <c r="G27" s="78">
        <v>10000</v>
      </c>
      <c r="H27" s="90">
        <v>14.439876</v>
      </c>
      <c r="I27" s="19">
        <f>G27*H27</f>
        <v>144398.76</v>
      </c>
      <c r="J27" s="4"/>
      <c r="K27" s="78">
        <v>2832</v>
      </c>
      <c r="L27" s="90">
        <v>14.453792</v>
      </c>
      <c r="M27" s="19">
        <f>K27*L27</f>
        <v>40933.138943999998</v>
      </c>
      <c r="N27" s="4"/>
      <c r="O27" s="78">
        <v>1000</v>
      </c>
      <c r="P27" s="90">
        <v>14.483359999999999</v>
      </c>
      <c r="Q27" s="19">
        <f>O27*P27</f>
        <v>14483.359999999999</v>
      </c>
      <c r="R27" s="4"/>
      <c r="S27" s="78">
        <v>1000</v>
      </c>
      <c r="T27" s="90">
        <v>14.47034</v>
      </c>
      <c r="U27" s="19">
        <f>S27*T27</f>
        <v>14470.34</v>
      </c>
    </row>
    <row r="28" spans="2:21" s="33" customFormat="1" ht="14">
      <c r="B28" s="16">
        <v>46077</v>
      </c>
      <c r="C28" s="78">
        <f>G28+K28+O28+S28</f>
        <v>15290</v>
      </c>
      <c r="D28" s="90">
        <f>ROUND(E28/C28,4)</f>
        <v>14.5227</v>
      </c>
      <c r="E28" s="18">
        <f t="shared" ref="E28:E31" si="3">I28+M28+Q28+U28</f>
        <v>222051.32221200003</v>
      </c>
      <c r="G28" s="78">
        <v>9813</v>
      </c>
      <c r="H28" s="90">
        <v>14.525448000000001</v>
      </c>
      <c r="I28" s="19">
        <f>G28*H28</f>
        <v>142538.22122400001</v>
      </c>
      <c r="K28" s="78">
        <v>3000</v>
      </c>
      <c r="L28" s="90">
        <v>14.517187</v>
      </c>
      <c r="M28" s="19">
        <f>K28*L28</f>
        <v>43551.561000000002</v>
      </c>
      <c r="O28" s="78">
        <v>977</v>
      </c>
      <c r="P28" s="90">
        <v>14.521044</v>
      </c>
      <c r="Q28" s="19">
        <f>O28*P28</f>
        <v>14187.059987999999</v>
      </c>
      <c r="S28" s="78">
        <v>1500</v>
      </c>
      <c r="T28" s="90">
        <v>14.51632</v>
      </c>
      <c r="U28" s="19">
        <f>S28*T28</f>
        <v>21774.48</v>
      </c>
    </row>
    <row r="29" spans="2:21" s="33" customFormat="1" ht="14">
      <c r="B29" s="16">
        <v>46078</v>
      </c>
      <c r="C29" s="78">
        <f>G29+K29+O29+S29</f>
        <v>14811</v>
      </c>
      <c r="D29" s="90">
        <f>ROUND(E29/C29,4)</f>
        <v>14.5633</v>
      </c>
      <c r="E29" s="18">
        <f t="shared" si="3"/>
        <v>215697.38040299999</v>
      </c>
      <c r="G29" s="78">
        <v>9732</v>
      </c>
      <c r="H29" s="90">
        <v>14.561266</v>
      </c>
      <c r="I29" s="19">
        <f t="shared" ref="I29:I31" si="4">G29*H29</f>
        <v>141710.240712</v>
      </c>
      <c r="K29" s="78">
        <v>2758</v>
      </c>
      <c r="L29" s="90">
        <v>14.564866</v>
      </c>
      <c r="M29" s="19">
        <f>K29*L29</f>
        <v>40169.900428000001</v>
      </c>
      <c r="O29" s="78">
        <v>872</v>
      </c>
      <c r="P29" s="90">
        <v>14.553853</v>
      </c>
      <c r="Q29" s="19">
        <f>O29*P29</f>
        <v>12690.959816000001</v>
      </c>
      <c r="S29" s="78">
        <v>1449</v>
      </c>
      <c r="T29" s="90">
        <v>14.579903</v>
      </c>
      <c r="U29" s="19">
        <f>S29*T29</f>
        <v>21126.279447000001</v>
      </c>
    </row>
    <row r="30" spans="2:21" s="33" customFormat="1" ht="14">
      <c r="B30" s="16">
        <v>46079</v>
      </c>
      <c r="C30" s="78">
        <f>G30+K30+O30+S30</f>
        <v>14909</v>
      </c>
      <c r="D30" s="90">
        <f>ROUND(E30/C30,4)</f>
        <v>14.373799999999999</v>
      </c>
      <c r="E30" s="18">
        <f t="shared" si="3"/>
        <v>214299.55581399999</v>
      </c>
      <c r="G30" s="78">
        <v>9729</v>
      </c>
      <c r="H30" s="90">
        <v>14.377578</v>
      </c>
      <c r="I30" s="19">
        <f t="shared" si="4"/>
        <v>139879.456362</v>
      </c>
      <c r="K30" s="78">
        <v>2928</v>
      </c>
      <c r="L30" s="90">
        <v>14.37237</v>
      </c>
      <c r="M30" s="19">
        <f>K30*L30</f>
        <v>42082.299359999997</v>
      </c>
      <c r="O30" s="78">
        <v>916</v>
      </c>
      <c r="P30" s="90">
        <v>14.362467000000001</v>
      </c>
      <c r="Q30" s="19">
        <f>O30*P30</f>
        <v>13156.019772</v>
      </c>
      <c r="S30" s="78">
        <v>1336</v>
      </c>
      <c r="T30" s="90">
        <v>14.357620000000001</v>
      </c>
      <c r="U30" s="19">
        <f>S30*T30</f>
        <v>19181.780320000002</v>
      </c>
    </row>
    <row r="31" spans="2:21" s="33" customFormat="1" thickBot="1">
      <c r="B31" s="16">
        <v>46080</v>
      </c>
      <c r="C31" s="78">
        <f>G31+K31+O31+S31</f>
        <v>13232</v>
      </c>
      <c r="D31" s="90">
        <f>ROUND(E31/C31,4)</f>
        <v>14.297499999999999</v>
      </c>
      <c r="E31" s="18">
        <f t="shared" si="3"/>
        <v>189184.93846499998</v>
      </c>
      <c r="G31" s="78">
        <v>8560</v>
      </c>
      <c r="H31" s="90">
        <v>14.29082</v>
      </c>
      <c r="I31" s="19">
        <f t="shared" si="4"/>
        <v>122329.4192</v>
      </c>
      <c r="K31" s="78">
        <v>2719</v>
      </c>
      <c r="L31" s="90">
        <v>14.321559000000001</v>
      </c>
      <c r="M31" s="19">
        <f>K31*L31</f>
        <v>38940.318920999998</v>
      </c>
      <c r="O31" s="78">
        <v>820</v>
      </c>
      <c r="P31" s="90">
        <v>14.308488000000001</v>
      </c>
      <c r="Q31" s="19">
        <f>O31*P31</f>
        <v>11732.960160000001</v>
      </c>
      <c r="S31" s="78">
        <v>1133</v>
      </c>
      <c r="T31" s="90">
        <v>14.282648</v>
      </c>
      <c r="U31" s="19">
        <f>S31*T31</f>
        <v>16182.240184</v>
      </c>
    </row>
    <row r="32" spans="2:21" s="33" customFormat="1" thickBot="1">
      <c r="B32" s="77" t="str">
        <f>""&amp;TEXT(MIN(B27:B31),"mmm dd")&amp;" - "&amp;TEXT(MAX(B27:B31),"mmm dd")</f>
        <v>Feb 23 - Feb 27</v>
      </c>
      <c r="C32" s="75">
        <f>SUM(C27:C31)</f>
        <v>73074</v>
      </c>
      <c r="D32" s="89">
        <f>E32/C32</f>
        <v>14.444519197498426</v>
      </c>
      <c r="E32" s="82">
        <f>SUM(E27:E31)</f>
        <v>1055518.795838</v>
      </c>
      <c r="G32" s="75">
        <f>SUM(G27:G31)</f>
        <v>47834</v>
      </c>
      <c r="H32" s="89">
        <f>I32/G32</f>
        <v>14.442783323535561</v>
      </c>
      <c r="I32" s="84">
        <f>SUM(I27:I31)</f>
        <v>690856.09749800002</v>
      </c>
      <c r="K32" s="75">
        <f>SUM(K27:K31)</f>
        <v>14237</v>
      </c>
      <c r="L32" s="89">
        <f>M32/K32</f>
        <v>14.446668445107816</v>
      </c>
      <c r="M32" s="84">
        <f>SUM(M27:M31)</f>
        <v>205677.21865299999</v>
      </c>
      <c r="O32" s="75">
        <f>SUM(O27:O31)</f>
        <v>4585</v>
      </c>
      <c r="P32" s="89">
        <f>Q32/O32</f>
        <v>14.449369626172301</v>
      </c>
      <c r="Q32" s="84">
        <f>SUM(Q27:Q31)</f>
        <v>66250.359735999999</v>
      </c>
      <c r="S32" s="75">
        <f>SUM(S27:S31)</f>
        <v>6418</v>
      </c>
      <c r="T32" s="89">
        <f>U32/S32</f>
        <v>14.449224049703957</v>
      </c>
      <c r="U32" s="84">
        <f>SUM(U27:U31)</f>
        <v>92735.119951000001</v>
      </c>
    </row>
    <row r="33" spans="2:21" s="33" customFormat="1" ht="14">
      <c r="B33" s="95"/>
      <c r="C33" s="76"/>
      <c r="D33" s="91"/>
      <c r="E33" s="40"/>
      <c r="G33" s="76"/>
      <c r="H33" s="91"/>
      <c r="I33" s="36"/>
      <c r="K33" s="76"/>
      <c r="L33" s="91"/>
      <c r="M33" s="36"/>
      <c r="O33" s="76"/>
      <c r="P33" s="91"/>
      <c r="Q33" s="36"/>
      <c r="S33" s="76"/>
      <c r="T33" s="91"/>
      <c r="U33" s="36"/>
    </row>
    <row r="34" spans="2:21" s="33" customFormat="1" ht="14">
      <c r="B34" s="16">
        <v>46083</v>
      </c>
      <c r="C34" s="78">
        <f>G34+K34+O34+S34</f>
        <v>14587</v>
      </c>
      <c r="D34" s="90">
        <f>ROUND(E34/C34,4)</f>
        <v>14.277100000000001</v>
      </c>
      <c r="E34" s="18">
        <f>I34+M34+Q34+U34</f>
        <v>208259.77963499998</v>
      </c>
      <c r="G34" s="78">
        <v>9782</v>
      </c>
      <c r="H34" s="90">
        <v>14.273621</v>
      </c>
      <c r="I34" s="19">
        <f>G34*H34</f>
        <v>139624.56062199999</v>
      </c>
      <c r="J34" s="4"/>
      <c r="K34" s="78">
        <v>2776</v>
      </c>
      <c r="L34" s="90">
        <v>14.270014</v>
      </c>
      <c r="M34" s="19">
        <f>K34*L34</f>
        <v>39613.558863999999</v>
      </c>
      <c r="N34" s="4"/>
      <c r="O34" s="78">
        <v>811</v>
      </c>
      <c r="P34" s="90">
        <v>14.314525</v>
      </c>
      <c r="Q34" s="19">
        <f>O34*P34</f>
        <v>11609.079775</v>
      </c>
      <c r="R34" s="4"/>
      <c r="S34" s="78">
        <v>1218</v>
      </c>
      <c r="T34" s="90">
        <v>14.296042999999999</v>
      </c>
      <c r="U34" s="19">
        <f>S34*T34</f>
        <v>17412.580373999997</v>
      </c>
    </row>
    <row r="35" spans="2:21" s="33" customFormat="1" ht="14">
      <c r="B35" s="16">
        <f>+B34+1</f>
        <v>46084</v>
      </c>
      <c r="C35" s="78">
        <f>G35+K35+O35+S35</f>
        <v>17507</v>
      </c>
      <c r="D35" s="90">
        <f>ROUND(E35/C35,4)</f>
        <v>13.7744</v>
      </c>
      <c r="E35" s="18">
        <f>I35+M35+Q35+U35</f>
        <v>241147.69964500002</v>
      </c>
      <c r="G35" s="78">
        <v>10960</v>
      </c>
      <c r="H35" s="90">
        <v>13.776937999999999</v>
      </c>
      <c r="I35" s="19">
        <f>G35*H35</f>
        <v>150995.24048000001</v>
      </c>
      <c r="K35" s="78">
        <v>3709</v>
      </c>
      <c r="L35" s="90">
        <v>13.772482999999999</v>
      </c>
      <c r="M35" s="19">
        <f>K35*L35</f>
        <v>51082.139446999994</v>
      </c>
      <c r="O35" s="78">
        <v>1218</v>
      </c>
      <c r="P35" s="90">
        <v>13.745730999999999</v>
      </c>
      <c r="Q35" s="19">
        <f>O35*P35</f>
        <v>16742.300358</v>
      </c>
      <c r="S35" s="78">
        <v>1620</v>
      </c>
      <c r="T35" s="90">
        <v>13.782728000000001</v>
      </c>
      <c r="U35" s="19">
        <f>S35*T35</f>
        <v>22328.019360000002</v>
      </c>
    </row>
    <row r="36" spans="2:21" s="33" customFormat="1" ht="14">
      <c r="B36" s="16">
        <f>+B35+1</f>
        <v>46085</v>
      </c>
      <c r="C36" s="78">
        <f>G36+K36+O36+S36</f>
        <v>14840</v>
      </c>
      <c r="D36" s="90">
        <f>ROUND(E36/C36,4)</f>
        <v>13.915699999999999</v>
      </c>
      <c r="E36" s="18">
        <f>I36+M36+Q36+U36</f>
        <v>206509.37815800001</v>
      </c>
      <c r="G36" s="78">
        <v>9784</v>
      </c>
      <c r="H36" s="90">
        <v>13.913119</v>
      </c>
      <c r="I36" s="19">
        <f>G36*H36</f>
        <v>136125.95629599999</v>
      </c>
      <c r="K36" s="78">
        <v>2794</v>
      </c>
      <c r="L36" s="90">
        <v>13.908533</v>
      </c>
      <c r="M36" s="19">
        <f>K36*L36</f>
        <v>38860.441202000002</v>
      </c>
      <c r="O36" s="78">
        <v>805</v>
      </c>
      <c r="P36" s="90">
        <v>13.917516000000001</v>
      </c>
      <c r="Q36" s="19">
        <f>O36*P36</f>
        <v>11203.60038</v>
      </c>
      <c r="S36" s="78">
        <v>1457</v>
      </c>
      <c r="T36" s="90">
        <v>13.94604</v>
      </c>
      <c r="U36" s="19">
        <f>S36*T36</f>
        <v>20319.380280000001</v>
      </c>
    </row>
    <row r="37" spans="2:21" s="33" customFormat="1" ht="14">
      <c r="B37" s="16">
        <f>+B36+1</f>
        <v>46086</v>
      </c>
      <c r="C37" s="78">
        <f>G37+K37+O37+S37</f>
        <v>14422</v>
      </c>
      <c r="D37" s="90">
        <f>ROUND(E37/C37,4)</f>
        <v>13.6418</v>
      </c>
      <c r="E37" s="18">
        <f>I37+M37+Q37+U37</f>
        <v>196742.71702700001</v>
      </c>
      <c r="G37" s="78">
        <v>9560</v>
      </c>
      <c r="H37" s="90">
        <v>13.637119</v>
      </c>
      <c r="I37" s="19">
        <f>G37*H37</f>
        <v>130370.85764</v>
      </c>
      <c r="K37" s="78">
        <v>2562</v>
      </c>
      <c r="L37" s="90">
        <v>13.655566</v>
      </c>
      <c r="M37" s="19">
        <f>K37*L37</f>
        <v>34985.560092</v>
      </c>
      <c r="O37" s="78">
        <v>885</v>
      </c>
      <c r="P37" s="90">
        <v>13.635209</v>
      </c>
      <c r="Q37" s="19">
        <f>O37*P37</f>
        <v>12067.159964999999</v>
      </c>
      <c r="S37" s="78">
        <v>1415</v>
      </c>
      <c r="T37" s="90">
        <v>13.653102000000001</v>
      </c>
      <c r="U37" s="19">
        <f>S37*T37</f>
        <v>19319.139330000002</v>
      </c>
    </row>
    <row r="38" spans="2:21" s="33" customFormat="1" thickBot="1">
      <c r="B38" s="16">
        <f>+B37+1</f>
        <v>46087</v>
      </c>
      <c r="C38" s="78">
        <f>G38+K38+O38+S38</f>
        <v>15144</v>
      </c>
      <c r="D38" s="90">
        <f>ROUND(E38/C38,4)</f>
        <v>13.5205</v>
      </c>
      <c r="E38" s="18">
        <f>I38+M38+Q38+U38</f>
        <v>204754.83763600001</v>
      </c>
      <c r="G38" s="78">
        <v>9816</v>
      </c>
      <c r="H38" s="90">
        <v>13.524737</v>
      </c>
      <c r="I38" s="19">
        <f>G38*H38</f>
        <v>132758.81839199999</v>
      </c>
      <c r="K38" s="78">
        <v>3000</v>
      </c>
      <c r="L38" s="90">
        <v>13.515313000000001</v>
      </c>
      <c r="M38" s="19">
        <f>K38*L38</f>
        <v>40545.939000000006</v>
      </c>
      <c r="O38" s="78">
        <v>986</v>
      </c>
      <c r="P38" s="90">
        <v>13.515172</v>
      </c>
      <c r="Q38" s="19">
        <f>O38*P38</f>
        <v>13325.959591999999</v>
      </c>
      <c r="S38" s="78">
        <v>1342</v>
      </c>
      <c r="T38" s="90">
        <v>13.505305999999999</v>
      </c>
      <c r="U38" s="19">
        <f>S38*T38</f>
        <v>18124.120651999998</v>
      </c>
    </row>
    <row r="39" spans="2:21" s="33" customFormat="1" thickBot="1">
      <c r="B39" s="77" t="str">
        <f>""&amp;TEXT(MIN(B34:B38),"mmm dd")&amp;" - "&amp;TEXT(MAX(B34:B38),"mmm dd")</f>
        <v>Mar 02 - Mar 06</v>
      </c>
      <c r="C39" s="75">
        <f>SUM(C34:C38)</f>
        <v>76500</v>
      </c>
      <c r="D39" s="89">
        <f>E39/C39</f>
        <v>13.822410615699347</v>
      </c>
      <c r="E39" s="82">
        <f>SUM(E34:E38)</f>
        <v>1057414.4121010001</v>
      </c>
      <c r="G39" s="75">
        <f>SUM(G34:G38)</f>
        <v>49902</v>
      </c>
      <c r="H39" s="89">
        <f>I39/G39</f>
        <v>13.824604894192618</v>
      </c>
      <c r="I39" s="84">
        <f>SUM(I34:I38)</f>
        <v>689875.43342999998</v>
      </c>
      <c r="K39" s="75">
        <f>SUM(K34:K38)</f>
        <v>14841</v>
      </c>
      <c r="L39" s="89">
        <f>M39/K39</f>
        <v>13.818990540057946</v>
      </c>
      <c r="M39" s="84">
        <f>SUM(M34:M38)</f>
        <v>205087.63860499999</v>
      </c>
      <c r="O39" s="75">
        <f>SUM(O34:O38)</f>
        <v>4705</v>
      </c>
      <c r="P39" s="89">
        <f>Q39/O39</f>
        <v>13.804059526036133</v>
      </c>
      <c r="Q39" s="84">
        <f>SUM(Q34:Q38)</f>
        <v>64948.10007</v>
      </c>
      <c r="S39" s="75">
        <f>SUM(S34:S38)</f>
        <v>7052</v>
      </c>
      <c r="T39" s="89">
        <f>U39/S39</f>
        <v>13.826324446398186</v>
      </c>
      <c r="U39" s="84">
        <f>SUM(U34:U38)</f>
        <v>97503.239996000004</v>
      </c>
    </row>
    <row r="40" spans="2:21" s="33" customFormat="1" ht="14">
      <c r="B40" s="103"/>
      <c r="C40" s="71"/>
      <c r="D40" s="40"/>
      <c r="E40" s="40"/>
      <c r="G40" s="71"/>
      <c r="H40" s="91"/>
      <c r="I40" s="36"/>
      <c r="K40" s="71"/>
      <c r="L40" s="91"/>
      <c r="M40" s="36"/>
      <c r="O40" s="71"/>
      <c r="P40" s="91"/>
      <c r="Q40" s="36"/>
      <c r="S40" s="71"/>
      <c r="T40" s="91"/>
      <c r="U40" s="36"/>
    </row>
    <row r="41" spans="2:21" s="33" customFormat="1" ht="14">
      <c r="B41" s="16">
        <v>46090</v>
      </c>
      <c r="C41" s="78">
        <f>G41+K41+O41+S41</f>
        <v>30000</v>
      </c>
      <c r="D41" s="90">
        <f>ROUND(E41/C41,4)</f>
        <v>13.2805</v>
      </c>
      <c r="E41" s="18">
        <f>I41+M41+Q41+U41</f>
        <v>398414.90138499998</v>
      </c>
      <c r="G41" s="78">
        <v>20563</v>
      </c>
      <c r="H41" s="90">
        <v>13.28007</v>
      </c>
      <c r="I41" s="19">
        <f>G41*H41</f>
        <v>273078.07941000001</v>
      </c>
      <c r="J41" s="4"/>
      <c r="K41" s="78">
        <v>6588</v>
      </c>
      <c r="L41" s="90">
        <v>13.284796999999999</v>
      </c>
      <c r="M41" s="19">
        <f>K41*L41</f>
        <v>87520.242635999995</v>
      </c>
      <c r="N41" s="4"/>
      <c r="O41" s="78">
        <v>850</v>
      </c>
      <c r="P41" s="90">
        <v>13.2524</v>
      </c>
      <c r="Q41" s="19">
        <f>O41*P41</f>
        <v>11264.539999999999</v>
      </c>
      <c r="R41" s="4"/>
      <c r="S41" s="78">
        <v>1999</v>
      </c>
      <c r="T41" s="90">
        <v>13.282660999999999</v>
      </c>
      <c r="U41" s="19">
        <f>S41*T41</f>
        <v>26552.039338999999</v>
      </c>
    </row>
    <row r="42" spans="2:21" s="33" customFormat="1" ht="14">
      <c r="B42" s="16">
        <f>+B41+1</f>
        <v>46091</v>
      </c>
      <c r="C42" s="78">
        <f>G42+K42+O42+S42</f>
        <v>30000</v>
      </c>
      <c r="D42" s="90">
        <f>ROUND(E42/C42,4)</f>
        <v>13.4842</v>
      </c>
      <c r="E42" s="18">
        <f>I42+M42+Q42+U42</f>
        <v>404525.82608299999</v>
      </c>
      <c r="G42" s="78">
        <v>15514</v>
      </c>
      <c r="H42" s="90">
        <v>13.476397</v>
      </c>
      <c r="I42" s="19">
        <f>G42*H42</f>
        <v>209072.82305800001</v>
      </c>
      <c r="K42" s="78">
        <v>9677</v>
      </c>
      <c r="L42" s="90">
        <v>13.493333</v>
      </c>
      <c r="M42" s="19">
        <f>K42*L42</f>
        <v>130574.983441</v>
      </c>
      <c r="O42" s="78">
        <v>1864</v>
      </c>
      <c r="P42" s="90">
        <v>13.492296</v>
      </c>
      <c r="Q42" s="19">
        <f>O42*P42</f>
        <v>25149.639744</v>
      </c>
      <c r="S42" s="78">
        <v>2945</v>
      </c>
      <c r="T42" s="90">
        <v>13.490112</v>
      </c>
      <c r="U42" s="19">
        <f>S42*T42</f>
        <v>39728.379840000001</v>
      </c>
    </row>
    <row r="43" spans="2:21" s="33" customFormat="1" ht="14">
      <c r="B43" s="16">
        <f>+B42+1</f>
        <v>46092</v>
      </c>
      <c r="C43" s="78">
        <f>G43+K43+O43+S43</f>
        <v>29234</v>
      </c>
      <c r="D43" s="90">
        <f>ROUND(E43/C43,4)</f>
        <v>13.309200000000001</v>
      </c>
      <c r="E43" s="18">
        <f>I43+M43+Q43+U43</f>
        <v>389081.97254400002</v>
      </c>
      <c r="G43" s="78">
        <v>19612</v>
      </c>
      <c r="H43" s="90">
        <v>13.306252000000001</v>
      </c>
      <c r="I43" s="19">
        <f>G43*H43</f>
        <v>260962.21422400002</v>
      </c>
      <c r="K43" s="78">
        <v>4846</v>
      </c>
      <c r="L43" s="90">
        <v>13.315208</v>
      </c>
      <c r="M43" s="19">
        <f>K43*L43</f>
        <v>64525.497968000003</v>
      </c>
      <c r="O43" s="78">
        <v>1776</v>
      </c>
      <c r="P43" s="90">
        <v>13.325552</v>
      </c>
      <c r="Q43" s="19">
        <f>O43*P43</f>
        <v>23666.180351999999</v>
      </c>
      <c r="S43" s="78">
        <v>3000</v>
      </c>
      <c r="T43" s="90">
        <v>13.30936</v>
      </c>
      <c r="U43" s="19">
        <f>S43*T43</f>
        <v>39928.080000000002</v>
      </c>
    </row>
    <row r="44" spans="2:21" s="33" customFormat="1" ht="14">
      <c r="B44" s="16">
        <f>+B43+1</f>
        <v>46093</v>
      </c>
      <c r="C44" s="78">
        <f>G44+K44+O44+S44</f>
        <v>30000</v>
      </c>
      <c r="D44" s="90">
        <f>ROUND(E44/C44,4)</f>
        <v>13.297599999999999</v>
      </c>
      <c r="E44" s="18">
        <f>I44+M44+Q44+U44</f>
        <v>398928.83659000002</v>
      </c>
      <c r="G44" s="78">
        <v>17555</v>
      </c>
      <c r="H44" s="90">
        <v>13.298242</v>
      </c>
      <c r="I44" s="19">
        <f>G44*H44</f>
        <v>233450.63831000001</v>
      </c>
      <c r="K44" s="78">
        <v>9500</v>
      </c>
      <c r="L44" s="90">
        <v>13.292823</v>
      </c>
      <c r="M44" s="19">
        <f>K44*L44</f>
        <v>126281.81850000001</v>
      </c>
      <c r="O44" s="78">
        <v>945</v>
      </c>
      <c r="P44" s="90">
        <v>13.300803999999999</v>
      </c>
      <c r="Q44" s="19">
        <f>O44*P44</f>
        <v>12569.25978</v>
      </c>
      <c r="S44" s="78">
        <v>2000</v>
      </c>
      <c r="T44" s="90">
        <v>13.313560000000001</v>
      </c>
      <c r="U44" s="19">
        <f>S44*T44</f>
        <v>26627.120000000003</v>
      </c>
    </row>
    <row r="45" spans="2:21" s="33" customFormat="1" thickBot="1">
      <c r="B45" s="16">
        <f>+B44+1</f>
        <v>46094</v>
      </c>
      <c r="C45" s="78">
        <f>G45+K45+O45+S45</f>
        <v>30000</v>
      </c>
      <c r="D45" s="90">
        <f>ROUND(E45/C45,4)</f>
        <v>13.339700000000001</v>
      </c>
      <c r="E45" s="18">
        <f>I45+M45+Q45+U45</f>
        <v>400191.85927999998</v>
      </c>
      <c r="G45" s="78">
        <v>17092</v>
      </c>
      <c r="H45" s="90">
        <v>13.336724999999999</v>
      </c>
      <c r="I45" s="19">
        <f>G45*H45</f>
        <v>227951.30369999999</v>
      </c>
      <c r="K45" s="78">
        <v>9957</v>
      </c>
      <c r="L45" s="90">
        <v>13.341267</v>
      </c>
      <c r="M45" s="19">
        <f>K45*L45</f>
        <v>132838.99551899999</v>
      </c>
      <c r="O45" s="78">
        <v>951</v>
      </c>
      <c r="P45" s="90">
        <v>13.369611000000001</v>
      </c>
      <c r="Q45" s="19">
        <f>O45*P45</f>
        <v>12714.500061000001</v>
      </c>
      <c r="S45" s="78">
        <v>2000</v>
      </c>
      <c r="T45" s="90">
        <v>13.343529999999999</v>
      </c>
      <c r="U45" s="19">
        <f>S45*T45</f>
        <v>26687.059999999998</v>
      </c>
    </row>
    <row r="46" spans="2:21" s="33" customFormat="1" thickBot="1">
      <c r="B46" s="77" t="str">
        <f>""&amp;TEXT(MIN(B41:B45),"mmm dd")&amp;" - "&amp;TEXT(MAX(B41:B45),"mmm dd")</f>
        <v>Mar 09 - Mar 13</v>
      </c>
      <c r="C46" s="75">
        <f>SUM(C41:C45)</f>
        <v>149234</v>
      </c>
      <c r="D46" s="89">
        <f>E46/C46</f>
        <v>13.342424620944289</v>
      </c>
      <c r="E46" s="82">
        <f>SUM(E41:E45)</f>
        <v>1991143.395882</v>
      </c>
      <c r="G46" s="75">
        <f>SUM(G41:G45)</f>
        <v>90336</v>
      </c>
      <c r="H46" s="89">
        <f>I46/G46</f>
        <v>13.333721425588914</v>
      </c>
      <c r="I46" s="84">
        <f>SUM(I41:I45)</f>
        <v>1204515.0587020002</v>
      </c>
      <c r="K46" s="75">
        <f>SUM(K41:K45)</f>
        <v>40568</v>
      </c>
      <c r="L46" s="89">
        <f>M46/K46</f>
        <v>13.353912888582133</v>
      </c>
      <c r="M46" s="84">
        <f>SUM(M41:M45)</f>
        <v>541741.53806399996</v>
      </c>
      <c r="O46" s="75">
        <f>SUM(O41:O45)</f>
        <v>6386</v>
      </c>
      <c r="P46" s="89">
        <f>Q46/O46</f>
        <v>13.367384894613219</v>
      </c>
      <c r="Q46" s="84">
        <f>SUM(Q41:Q45)</f>
        <v>85364.11993700001</v>
      </c>
      <c r="S46" s="75">
        <f>SUM(S41:S45)</f>
        <v>11944</v>
      </c>
      <c r="T46" s="89">
        <f>U46/S46</f>
        <v>13.355884057183523</v>
      </c>
      <c r="U46" s="84">
        <f>SUM(U41:U45)</f>
        <v>159522.679179</v>
      </c>
    </row>
    <row r="47" spans="2:21" s="33" customFormat="1" ht="14">
      <c r="B47" s="106"/>
      <c r="C47" s="107"/>
      <c r="D47" s="91"/>
      <c r="E47" s="104"/>
      <c r="G47" s="107"/>
      <c r="H47" s="91"/>
      <c r="I47" s="105"/>
      <c r="K47" s="107"/>
      <c r="L47" s="91"/>
      <c r="M47" s="105"/>
      <c r="O47" s="107"/>
      <c r="P47" s="91"/>
      <c r="Q47" s="105"/>
      <c r="S47" s="107"/>
      <c r="T47" s="91"/>
      <c r="U47" s="105"/>
    </row>
    <row r="48" spans="2:21" s="33" customFormat="1" ht="14">
      <c r="B48" s="16">
        <v>46097</v>
      </c>
      <c r="C48" s="78">
        <f>G48+K48+O48+S48</f>
        <v>30000</v>
      </c>
      <c r="D48" s="90">
        <f>ROUND(E48/C48,4)</f>
        <v>13.371600000000001</v>
      </c>
      <c r="E48" s="18">
        <f>I48+M48+Q48+U48</f>
        <v>401147.07499999995</v>
      </c>
      <c r="G48" s="78">
        <v>17000</v>
      </c>
      <c r="H48" s="90">
        <v>13.374675</v>
      </c>
      <c r="I48" s="19">
        <f>G48*H48</f>
        <v>227369.47500000001</v>
      </c>
      <c r="K48" s="78">
        <v>10000</v>
      </c>
      <c r="L48" s="90">
        <v>13.363023999999999</v>
      </c>
      <c r="M48" s="19">
        <f>K48*L48</f>
        <v>133630.24</v>
      </c>
      <c r="O48" s="78">
        <v>1000</v>
      </c>
      <c r="P48" s="90">
        <v>13.37566</v>
      </c>
      <c r="Q48" s="19">
        <f>O48*P48</f>
        <v>13375.66</v>
      </c>
      <c r="S48" s="78">
        <v>2000</v>
      </c>
      <c r="T48" s="90">
        <v>13.38585</v>
      </c>
      <c r="U48" s="19">
        <f>S48*T48</f>
        <v>26771.7</v>
      </c>
    </row>
    <row r="49" spans="2:21" s="33" customFormat="1" ht="14">
      <c r="B49" s="16">
        <f>+B48+1</f>
        <v>46098</v>
      </c>
      <c r="C49" s="78">
        <f>G49+K49+O49+S49</f>
        <v>28893</v>
      </c>
      <c r="D49" s="90">
        <f>ROUND(E49/C49,4)</f>
        <v>13.2134</v>
      </c>
      <c r="E49" s="18">
        <f>I49+M49+Q49+U49</f>
        <v>381775.426882</v>
      </c>
      <c r="G49" s="78">
        <v>16430</v>
      </c>
      <c r="H49" s="90">
        <v>13.214447</v>
      </c>
      <c r="I49" s="19">
        <f>G49*H49</f>
        <v>217113.36421</v>
      </c>
      <c r="K49" s="78">
        <v>9628</v>
      </c>
      <c r="L49" s="90">
        <v>13.211684999999999</v>
      </c>
      <c r="M49" s="19">
        <f>K49*L49</f>
        <v>127202.10317999999</v>
      </c>
      <c r="O49" s="78">
        <v>956</v>
      </c>
      <c r="P49" s="90">
        <v>13.198117</v>
      </c>
      <c r="Q49" s="19">
        <f>O49*P49</f>
        <v>12617.399852</v>
      </c>
      <c r="S49" s="78">
        <v>1879</v>
      </c>
      <c r="T49" s="90">
        <v>13.221159999999999</v>
      </c>
      <c r="U49" s="19">
        <f>S49*T49</f>
        <v>24842.559639999999</v>
      </c>
    </row>
    <row r="50" spans="2:21" s="33" customFormat="1" ht="14">
      <c r="B50" s="16">
        <f>+B49+1</f>
        <v>46099</v>
      </c>
      <c r="C50" s="78">
        <f>G50+K50+O50+S50</f>
        <v>33000</v>
      </c>
      <c r="D50" s="90">
        <f>ROUND(E50/C50,4)</f>
        <v>13.138400000000001</v>
      </c>
      <c r="E50" s="18">
        <f>I50+M50+Q50+U50</f>
        <v>433568.06000000006</v>
      </c>
      <c r="G50" s="78">
        <v>20000</v>
      </c>
      <c r="H50" s="90">
        <v>13.142842</v>
      </c>
      <c r="I50" s="19">
        <f>G50*H50</f>
        <v>262856.84000000003</v>
      </c>
      <c r="K50" s="78">
        <v>10000</v>
      </c>
      <c r="L50" s="90">
        <v>13.138844000000001</v>
      </c>
      <c r="M50" s="19">
        <f>K50*L50</f>
        <v>131388.44</v>
      </c>
      <c r="O50" s="78">
        <v>1000</v>
      </c>
      <c r="P50" s="90">
        <v>13.11078</v>
      </c>
      <c r="Q50" s="19">
        <f>O50*P50</f>
        <v>13110.78</v>
      </c>
      <c r="S50" s="78">
        <v>2000</v>
      </c>
      <c r="T50" s="90">
        <v>13.106</v>
      </c>
      <c r="U50" s="19">
        <f>S50*T50</f>
        <v>26212</v>
      </c>
    </row>
    <row r="51" spans="2:21" s="33" customFormat="1" ht="14">
      <c r="B51" s="16">
        <f>+B50+1</f>
        <v>46100</v>
      </c>
      <c r="C51" s="78">
        <f>G51+K51+O51+S51</f>
        <v>37535</v>
      </c>
      <c r="D51" s="90">
        <f>ROUND(E51/C51,4)</f>
        <v>12.861599999999999</v>
      </c>
      <c r="E51" s="18">
        <f>I51+M51+Q51+U51</f>
        <v>482760.59458199999</v>
      </c>
      <c r="G51" s="78">
        <v>25000</v>
      </c>
      <c r="H51" s="90">
        <v>12.861063</v>
      </c>
      <c r="I51" s="19">
        <f>G51*H51</f>
        <v>321526.57500000001</v>
      </c>
      <c r="K51" s="78">
        <v>9882</v>
      </c>
      <c r="L51" s="90">
        <v>12.866025</v>
      </c>
      <c r="M51" s="19">
        <f>K51*L51</f>
        <v>127142.05905000001</v>
      </c>
      <c r="O51" s="78">
        <v>875</v>
      </c>
      <c r="P51" s="90">
        <v>12.852525999999999</v>
      </c>
      <c r="Q51" s="19">
        <f>O51*P51</f>
        <v>11245.96025</v>
      </c>
      <c r="S51" s="78">
        <v>1778</v>
      </c>
      <c r="T51" s="90">
        <v>12.849269</v>
      </c>
      <c r="U51" s="19">
        <f>S51*T51</f>
        <v>22846.000282000001</v>
      </c>
    </row>
    <row r="52" spans="2:21" s="33" customFormat="1" thickBot="1">
      <c r="B52" s="16">
        <f>+B51+1</f>
        <v>46101</v>
      </c>
      <c r="C52" s="78">
        <f>G52+K52+O52+S52</f>
        <v>42600</v>
      </c>
      <c r="D52" s="90">
        <f>ROUND(E52/C52,4)</f>
        <v>12.835000000000001</v>
      </c>
      <c r="E52" s="18">
        <f>I52+M52+Q52+U52</f>
        <v>546772.04220000003</v>
      </c>
      <c r="G52" s="78">
        <v>25400</v>
      </c>
      <c r="H52" s="90">
        <v>12.84117</v>
      </c>
      <c r="I52" s="19">
        <f>G52*H52</f>
        <v>326165.71799999999</v>
      </c>
      <c r="K52" s="78">
        <v>12000</v>
      </c>
      <c r="L52" s="90">
        <v>12.835267</v>
      </c>
      <c r="M52" s="19">
        <f>K52*L52</f>
        <v>154023.204</v>
      </c>
      <c r="O52" s="78">
        <v>2500</v>
      </c>
      <c r="P52" s="90">
        <v>12.791831999999999</v>
      </c>
      <c r="Q52" s="19">
        <f>O52*P52</f>
        <v>31979.579999999998</v>
      </c>
      <c r="S52" s="78">
        <v>2700</v>
      </c>
      <c r="T52" s="90">
        <v>12.816126000000001</v>
      </c>
      <c r="U52" s="19">
        <f>S52*T52</f>
        <v>34603.540200000003</v>
      </c>
    </row>
    <row r="53" spans="2:21" s="33" customFormat="1" thickBot="1">
      <c r="B53" s="77" t="str">
        <f>""&amp;TEXT(MIN(B48:B52),"mmm dd")&amp;" - "&amp;TEXT(MAX(B48:B52),"mmm dd")</f>
        <v>Mar 16 - Mar 20</v>
      </c>
      <c r="C53" s="75">
        <f>SUM(C48:C52)</f>
        <v>172028</v>
      </c>
      <c r="D53" s="89">
        <f>E53/C53</f>
        <v>13.056148991233986</v>
      </c>
      <c r="E53" s="82">
        <f>SUM(E48:E52)</f>
        <v>2246023.1986640003</v>
      </c>
      <c r="G53" s="75">
        <f>SUM(G48:G52)</f>
        <v>103830</v>
      </c>
      <c r="H53" s="89">
        <f>I53/G53</f>
        <v>13.050486104305111</v>
      </c>
      <c r="I53" s="84">
        <f>SUM(I48:I52)</f>
        <v>1355031.9722099998</v>
      </c>
      <c r="K53" s="75">
        <f>SUM(K48:K52)</f>
        <v>51510</v>
      </c>
      <c r="L53" s="89">
        <f>M53/K53</f>
        <v>13.072918777518927</v>
      </c>
      <c r="M53" s="84">
        <f>SUM(M48:M52)</f>
        <v>673386.04622999998</v>
      </c>
      <c r="O53" s="75">
        <f>SUM(O48:O52)</f>
        <v>6331</v>
      </c>
      <c r="P53" s="89">
        <f>Q53/O53</f>
        <v>13.004166814405307</v>
      </c>
      <c r="Q53" s="84">
        <f>SUM(Q48:Q52)</f>
        <v>82329.380101999996</v>
      </c>
      <c r="S53" s="75">
        <f>SUM(S48:S52)</f>
        <v>10357</v>
      </c>
      <c r="T53" s="89">
        <f>U53/S53</f>
        <v>13.061291891667469</v>
      </c>
      <c r="U53" s="84">
        <f>SUM(U48:U52)</f>
        <v>135275.80012199999</v>
      </c>
    </row>
    <row r="54" spans="2:21" s="33" customFormat="1" ht="14">
      <c r="B54" s="103"/>
      <c r="C54" s="71"/>
      <c r="D54" s="91"/>
      <c r="E54" s="40"/>
      <c r="G54" s="71"/>
      <c r="H54" s="91"/>
      <c r="I54" s="36"/>
      <c r="K54" s="71"/>
      <c r="L54" s="91"/>
      <c r="M54" s="36"/>
      <c r="O54" s="71"/>
      <c r="P54" s="91"/>
      <c r="Q54" s="36"/>
      <c r="S54" s="71"/>
      <c r="T54" s="91"/>
      <c r="U54" s="36"/>
    </row>
    <row r="55" spans="2:21" s="33" customFormat="1" ht="14">
      <c r="B55" s="16">
        <v>46104</v>
      </c>
      <c r="C55" s="78">
        <f>G55+K55+O55+S55</f>
        <v>39000</v>
      </c>
      <c r="D55" s="90">
        <f>ROUND(E55/C55,4)</f>
        <v>12.7685</v>
      </c>
      <c r="E55" s="18">
        <f>I55+M55+Q55+U55</f>
        <v>497973.08528699999</v>
      </c>
      <c r="G55" s="78">
        <v>24257</v>
      </c>
      <c r="H55" s="90">
        <v>12.767927999999999</v>
      </c>
      <c r="I55" s="19">
        <f>G55*H55</f>
        <v>309711.62949600001</v>
      </c>
      <c r="K55" s="78">
        <v>11918</v>
      </c>
      <c r="L55" s="90">
        <v>12.764487000000001</v>
      </c>
      <c r="M55" s="19">
        <f>K55*L55</f>
        <v>152127.156066</v>
      </c>
      <c r="O55" s="78">
        <v>825</v>
      </c>
      <c r="P55" s="90">
        <v>12.753333</v>
      </c>
      <c r="Q55" s="19">
        <f>O55*P55</f>
        <v>10521.499725</v>
      </c>
      <c r="S55" s="78">
        <v>2000</v>
      </c>
      <c r="T55" s="90">
        <v>12.8064</v>
      </c>
      <c r="U55" s="19">
        <f>S55*T55</f>
        <v>25612.799999999999</v>
      </c>
    </row>
    <row r="56" spans="2:21" s="33" customFormat="1" ht="14">
      <c r="B56" s="16">
        <f>+B55+1</f>
        <v>46105</v>
      </c>
      <c r="C56" s="78">
        <f>G56+K56+O56+S56</f>
        <v>38200</v>
      </c>
      <c r="D56" s="90">
        <f>ROUND(E56/C56,4)</f>
        <v>13.192500000000001</v>
      </c>
      <c r="E56" s="18">
        <f>I56+M56+Q56+U56</f>
        <v>503952.22587299999</v>
      </c>
      <c r="G56" s="78">
        <v>23992</v>
      </c>
      <c r="H56" s="90">
        <v>13.181565000000001</v>
      </c>
      <c r="I56" s="19">
        <f>G56*H56</f>
        <v>316252.10748000001</v>
      </c>
      <c r="K56" s="78">
        <v>11340</v>
      </c>
      <c r="L56" s="90">
        <v>13.208402</v>
      </c>
      <c r="M56" s="19">
        <f>K56*L56</f>
        <v>149783.27867999999</v>
      </c>
      <c r="O56" s="78">
        <v>945</v>
      </c>
      <c r="P56" s="90">
        <v>13.206073999999999</v>
      </c>
      <c r="Q56" s="19">
        <f>O56*P56</f>
        <v>12479.73993</v>
      </c>
      <c r="S56" s="78">
        <v>1923</v>
      </c>
      <c r="T56" s="90">
        <v>13.227821</v>
      </c>
      <c r="U56" s="19">
        <f>S56*T56</f>
        <v>25437.099783000001</v>
      </c>
    </row>
    <row r="57" spans="2:21" s="33" customFormat="1" ht="14">
      <c r="B57" s="16">
        <f>+B56+1</f>
        <v>46106</v>
      </c>
      <c r="C57" s="78">
        <f>G57+K57+O57+S57</f>
        <v>29000</v>
      </c>
      <c r="D57" s="90">
        <f>ROUND(E57/C57,4)</f>
        <v>13.430999999999999</v>
      </c>
      <c r="E57" s="18">
        <f>I57+M57+Q57+U57</f>
        <v>389499.44207399996</v>
      </c>
      <c r="G57" s="78">
        <v>18509</v>
      </c>
      <c r="H57" s="90">
        <v>13.428568</v>
      </c>
      <c r="I57" s="19">
        <f>G57*H57</f>
        <v>248549.365112</v>
      </c>
      <c r="K57" s="78">
        <v>7624</v>
      </c>
      <c r="L57" s="90">
        <v>13.433465</v>
      </c>
      <c r="M57" s="19">
        <f>K57*L57</f>
        <v>102416.73716</v>
      </c>
      <c r="O57" s="78">
        <v>2000</v>
      </c>
      <c r="P57" s="90">
        <v>13.43878</v>
      </c>
      <c r="Q57" s="19">
        <f>O57*P57</f>
        <v>26877.559999999998</v>
      </c>
      <c r="S57" s="78">
        <v>867</v>
      </c>
      <c r="T57" s="90">
        <v>13.443806</v>
      </c>
      <c r="U57" s="19">
        <f>S57*T57</f>
        <v>11655.779802000001</v>
      </c>
    </row>
    <row r="58" spans="2:21" s="33" customFormat="1" ht="14">
      <c r="B58" s="16">
        <f>+B57+1</f>
        <v>46107</v>
      </c>
      <c r="C58" s="78">
        <f>G58+K58+O58+S58</f>
        <v>30000</v>
      </c>
      <c r="D58" s="90">
        <f>ROUND(E58/C58,4)</f>
        <v>13.570600000000001</v>
      </c>
      <c r="E58" s="18">
        <f>I58+M58+Q58+U58</f>
        <v>407117.91159200005</v>
      </c>
      <c r="G58" s="78">
        <v>19488</v>
      </c>
      <c r="H58" s="90">
        <v>13.575283000000001</v>
      </c>
      <c r="I58" s="19">
        <f>G58*H58</f>
        <v>264555.11510400003</v>
      </c>
      <c r="K58" s="78">
        <v>7999</v>
      </c>
      <c r="L58" s="90">
        <v>13.562894999999999</v>
      </c>
      <c r="M58" s="19">
        <f>K58*L58</f>
        <v>108489.59710499999</v>
      </c>
      <c r="O58" s="78">
        <v>1803</v>
      </c>
      <c r="P58" s="90">
        <v>13.563261000000001</v>
      </c>
      <c r="Q58" s="19">
        <f>O58*P58</f>
        <v>24454.559583000002</v>
      </c>
      <c r="S58" s="78">
        <v>710</v>
      </c>
      <c r="T58" s="90">
        <v>13.54738</v>
      </c>
      <c r="U58" s="19">
        <f>S58*T58</f>
        <v>9618.6398000000008</v>
      </c>
    </row>
    <row r="59" spans="2:21" s="33" customFormat="1" thickBot="1">
      <c r="B59" s="16">
        <f>+B58+1</f>
        <v>46108</v>
      </c>
      <c r="C59" s="78">
        <f>G59+K59+O59+S59</f>
        <v>35000</v>
      </c>
      <c r="D59" s="90">
        <f>ROUND(E59/C59,4)</f>
        <v>13.2219</v>
      </c>
      <c r="E59" s="18">
        <f>I59+M59+Q59+U59</f>
        <v>462767.97154500004</v>
      </c>
      <c r="G59" s="78">
        <v>24539</v>
      </c>
      <c r="H59" s="90">
        <v>13.223734</v>
      </c>
      <c r="I59" s="19">
        <f>G59*H59</f>
        <v>324497.20862600004</v>
      </c>
      <c r="K59" s="78">
        <v>7672</v>
      </c>
      <c r="L59" s="90">
        <v>13.218684</v>
      </c>
      <c r="M59" s="19">
        <f>K59*L59</f>
        <v>101413.743648</v>
      </c>
      <c r="O59" s="78">
        <v>916</v>
      </c>
      <c r="P59" s="90">
        <v>13.213843000000001</v>
      </c>
      <c r="Q59" s="19">
        <f>O59*P59</f>
        <v>12103.880188000001</v>
      </c>
      <c r="S59" s="78">
        <v>1873</v>
      </c>
      <c r="T59" s="90">
        <v>13.215771</v>
      </c>
      <c r="U59" s="19">
        <f>S59*T59</f>
        <v>24753.139083000002</v>
      </c>
    </row>
    <row r="60" spans="2:21" s="33" customFormat="1" thickBot="1">
      <c r="B60" s="77" t="str">
        <f>""&amp;TEXT(MIN(B55:B59),"mmm dd")&amp;" - "&amp;TEXT(MAX(B55:B59),"mmm dd")</f>
        <v>Mar 23 - Mar 27</v>
      </c>
      <c r="C60" s="75">
        <f>SUM(C55:C59)</f>
        <v>171200</v>
      </c>
      <c r="D60" s="89">
        <f>E60/C60</f>
        <v>13.208590165718459</v>
      </c>
      <c r="E60" s="82">
        <f>SUM(E55:E59)</f>
        <v>2261310.6363710002</v>
      </c>
      <c r="G60" s="75">
        <f>SUM(G55:G59)</f>
        <v>110785</v>
      </c>
      <c r="H60" s="89">
        <f>I60/G60</f>
        <v>13.210862714428849</v>
      </c>
      <c r="I60" s="84">
        <f>SUM(I55:I59)</f>
        <v>1463565.425818</v>
      </c>
      <c r="K60" s="75">
        <f>SUM(K55:K59)</f>
        <v>46553</v>
      </c>
      <c r="L60" s="89">
        <f>M60/K60</f>
        <v>13.194219763688698</v>
      </c>
      <c r="M60" s="84">
        <f>SUM(M55:M59)</f>
        <v>614230.512659</v>
      </c>
      <c r="O60" s="75">
        <f>SUM(O55:O59)</f>
        <v>6489</v>
      </c>
      <c r="P60" s="89">
        <f>Q60/O60</f>
        <v>13.32057935367545</v>
      </c>
      <c r="Q60" s="84">
        <f>SUM(Q55:Q59)</f>
        <v>86437.239426</v>
      </c>
      <c r="S60" s="75">
        <f>SUM(S55:S59)</f>
        <v>7373</v>
      </c>
      <c r="T60" s="89">
        <f>U60/S60</f>
        <v>13.166615823680999</v>
      </c>
      <c r="U60" s="84">
        <f>SUM(U55:U59)</f>
        <v>97077.458468000012</v>
      </c>
    </row>
    <row r="61" spans="2:21" s="33" customFormat="1" ht="14">
      <c r="B61" s="103"/>
      <c r="C61" s="71"/>
      <c r="D61" s="91"/>
      <c r="E61" s="40"/>
      <c r="G61" s="71"/>
      <c r="H61" s="91"/>
      <c r="I61" s="36"/>
      <c r="K61" s="71"/>
      <c r="L61" s="91"/>
      <c r="M61" s="36"/>
      <c r="O61" s="71"/>
      <c r="P61" s="91"/>
      <c r="Q61" s="36"/>
      <c r="S61" s="71"/>
      <c r="T61" s="91"/>
      <c r="U61" s="36"/>
    </row>
    <row r="62" spans="2:21" s="33" customFormat="1" ht="14">
      <c r="B62" s="16">
        <v>46111</v>
      </c>
      <c r="C62" s="78">
        <f>G62+K62+O62+S62</f>
        <v>33038</v>
      </c>
      <c r="D62" s="90">
        <f>ROUND(E62/C62,4)</f>
        <v>13.2613</v>
      </c>
      <c r="E62" s="18">
        <f>I62+M62+Q62+U62</f>
        <v>438125.84894900001</v>
      </c>
      <c r="G62" s="78">
        <v>22891</v>
      </c>
      <c r="H62" s="90">
        <v>13.249039</v>
      </c>
      <c r="I62" s="19">
        <f>G62*H62</f>
        <v>303283.75174899999</v>
      </c>
      <c r="K62" s="78">
        <v>7670</v>
      </c>
      <c r="L62" s="90">
        <v>13.296322999999999</v>
      </c>
      <c r="M62" s="19">
        <f>K62*L62</f>
        <v>101982.79741</v>
      </c>
      <c r="O62" s="78">
        <v>762</v>
      </c>
      <c r="P62" s="90">
        <v>13.25685</v>
      </c>
      <c r="Q62" s="19">
        <f>O62*P62</f>
        <v>10101.7197</v>
      </c>
      <c r="S62" s="78">
        <v>1715</v>
      </c>
      <c r="T62" s="90">
        <v>13.269726</v>
      </c>
      <c r="U62" s="19">
        <f>S62*T62</f>
        <v>22757.580089999999</v>
      </c>
    </row>
    <row r="63" spans="2:21" s="33" customFormat="1" ht="14">
      <c r="B63" s="16">
        <f>+B62+1</f>
        <v>46112</v>
      </c>
      <c r="C63" s="78">
        <f>G63+K63+O63+S63</f>
        <v>33341</v>
      </c>
      <c r="D63" s="90">
        <f>ROUND(E63/C63,4)</f>
        <v>13.5314</v>
      </c>
      <c r="E63" s="18">
        <f>I63+M63+Q63+U63</f>
        <v>451151.44649300002</v>
      </c>
      <c r="G63" s="78">
        <v>22885</v>
      </c>
      <c r="H63" s="90">
        <v>13.533443</v>
      </c>
      <c r="I63" s="19">
        <f>G63*H63</f>
        <v>309712.843055</v>
      </c>
      <c r="K63" s="78">
        <v>7702</v>
      </c>
      <c r="L63" s="90">
        <v>13.526351999999999</v>
      </c>
      <c r="M63" s="19">
        <f>K63*L63</f>
        <v>104179.96310399999</v>
      </c>
      <c r="O63" s="78">
        <v>909</v>
      </c>
      <c r="P63" s="90">
        <v>13.530341</v>
      </c>
      <c r="Q63" s="19">
        <f>O63*P63</f>
        <v>12299.079969</v>
      </c>
      <c r="S63" s="78">
        <v>1845</v>
      </c>
      <c r="T63" s="90">
        <v>13.528217</v>
      </c>
      <c r="U63" s="19">
        <f>S63*T63</f>
        <v>24959.560365000001</v>
      </c>
    </row>
    <row r="64" spans="2:21" s="33" customFormat="1" ht="14">
      <c r="B64" s="16">
        <f>+B63+1</f>
        <v>46113</v>
      </c>
      <c r="C64" s="78">
        <f>G64+K64+O64+S64</f>
        <v>28056</v>
      </c>
      <c r="D64" s="90">
        <f>ROUND(E64/C64,4)</f>
        <v>13.5388</v>
      </c>
      <c r="E64" s="18">
        <f>I64+M64+Q64+U64</f>
        <v>379844.49805599992</v>
      </c>
      <c r="G64" s="78">
        <v>18246</v>
      </c>
      <c r="H64" s="90">
        <v>13.543101999999999</v>
      </c>
      <c r="I64" s="19">
        <f>G64*H64</f>
        <v>247107.43909199999</v>
      </c>
      <c r="K64" s="78">
        <v>7377</v>
      </c>
      <c r="L64" s="90">
        <v>13.534190000000001</v>
      </c>
      <c r="M64" s="19">
        <f>K64*L64</f>
        <v>99841.719630000007</v>
      </c>
      <c r="O64" s="78">
        <v>916</v>
      </c>
      <c r="P64" s="90">
        <v>13.521834</v>
      </c>
      <c r="Q64" s="19">
        <f>O64*P64</f>
        <v>12385.999943999999</v>
      </c>
      <c r="S64" s="78">
        <v>1517</v>
      </c>
      <c r="T64" s="90">
        <v>13.51967</v>
      </c>
      <c r="U64" s="19">
        <f>S64*T64</f>
        <v>20509.339390000001</v>
      </c>
    </row>
    <row r="65" spans="2:21" s="33" customFormat="1" ht="14">
      <c r="B65" s="16">
        <f>+B64+1</f>
        <v>46114</v>
      </c>
      <c r="C65" s="78">
        <f>G65+K65+O65+S65</f>
        <v>31102</v>
      </c>
      <c r="D65" s="90">
        <f>ROUND(E65/C65,4)</f>
        <v>13.452500000000001</v>
      </c>
      <c r="E65" s="18">
        <f>I65+M65+Q65+U65</f>
        <v>418399.90735599998</v>
      </c>
      <c r="G65" s="78">
        <v>20952</v>
      </c>
      <c r="H65" s="90">
        <v>13.452048</v>
      </c>
      <c r="I65" s="19">
        <f>G65*H65</f>
        <v>281847.30969600001</v>
      </c>
      <c r="K65" s="78">
        <v>7676</v>
      </c>
      <c r="L65" s="90">
        <v>13.452256</v>
      </c>
      <c r="M65" s="19">
        <f>K65*L65</f>
        <v>103259.517056</v>
      </c>
      <c r="O65" s="78">
        <v>754</v>
      </c>
      <c r="P65" s="90">
        <v>13.441326</v>
      </c>
      <c r="Q65" s="19">
        <f>O65*P65</f>
        <v>10134.759803999999</v>
      </c>
      <c r="S65" s="78">
        <v>1720</v>
      </c>
      <c r="T65" s="90">
        <v>13.46414</v>
      </c>
      <c r="U65" s="19">
        <f>S65*T65</f>
        <v>23158.320800000001</v>
      </c>
    </row>
    <row r="66" spans="2:21" s="33" customFormat="1" thickBot="1">
      <c r="B66" s="108">
        <f>+B65+1</f>
        <v>46115</v>
      </c>
      <c r="C66" s="109"/>
      <c r="D66" s="110"/>
      <c r="E66" s="111"/>
      <c r="G66" s="109"/>
      <c r="H66" s="110"/>
      <c r="I66" s="112"/>
      <c r="K66" s="109"/>
      <c r="L66" s="110"/>
      <c r="M66" s="112"/>
      <c r="O66" s="109"/>
      <c r="P66" s="110"/>
      <c r="Q66" s="112"/>
      <c r="S66" s="109"/>
      <c r="T66" s="110"/>
      <c r="U66" s="112"/>
    </row>
    <row r="67" spans="2:21" s="33" customFormat="1" thickBot="1">
      <c r="B67" s="77" t="str">
        <f>""&amp;TEXT(MIN(B62:B66),"mmm dd")&amp;" - "&amp;TEXT(MAX(B62:B66),"mmm dd")</f>
        <v>Mar 30 - Apr 03</v>
      </c>
      <c r="C67" s="75">
        <f>SUM(C62:C66)</f>
        <v>125537</v>
      </c>
      <c r="D67" s="89">
        <f>E67/C67</f>
        <v>13.442424949250022</v>
      </c>
      <c r="E67" s="82">
        <f>SUM(E62:E66)</f>
        <v>1687521.7008539999</v>
      </c>
      <c r="G67" s="75">
        <f>SUM(G62:G66)</f>
        <v>84974</v>
      </c>
      <c r="H67" s="89">
        <f>I67/G67</f>
        <v>13.438832390990184</v>
      </c>
      <c r="I67" s="84">
        <f>SUM(I62:I66)</f>
        <v>1141951.343592</v>
      </c>
      <c r="K67" s="75">
        <f>SUM(K62:K66)</f>
        <v>30425</v>
      </c>
      <c r="L67" s="89">
        <f>M67/K67</f>
        <v>13.451569341002466</v>
      </c>
      <c r="M67" s="84">
        <f>SUM(M62:M66)</f>
        <v>409263.99720000004</v>
      </c>
      <c r="O67" s="75">
        <f>SUM(O62:O66)</f>
        <v>3341</v>
      </c>
      <c r="P67" s="89">
        <f>Q67/O67</f>
        <v>13.445543076025141</v>
      </c>
      <c r="Q67" s="84">
        <f>SUM(Q62:Q66)</f>
        <v>44921.559416999997</v>
      </c>
      <c r="S67" s="75">
        <f>SUM(S62:S66)</f>
        <v>6797</v>
      </c>
      <c r="T67" s="89">
        <f>U67/S67</f>
        <v>13.444872832867441</v>
      </c>
      <c r="U67" s="84">
        <f>SUM(U62:U66)</f>
        <v>91384.800644999996</v>
      </c>
    </row>
    <row r="68" spans="2:21" s="33" customFormat="1" ht="14">
      <c r="B68" s="103"/>
      <c r="C68" s="71"/>
      <c r="D68" s="91"/>
      <c r="E68" s="40"/>
      <c r="G68" s="71"/>
      <c r="H68" s="91"/>
      <c r="I68" s="36"/>
      <c r="K68" s="71"/>
      <c r="L68" s="91"/>
      <c r="M68" s="36"/>
      <c r="O68" s="71"/>
      <c r="P68" s="91"/>
      <c r="Q68" s="36"/>
      <c r="S68" s="71"/>
      <c r="T68" s="91"/>
      <c r="U68" s="36"/>
    </row>
    <row r="69" spans="2:21" s="33" customFormat="1" ht="14">
      <c r="B69" s="108">
        <v>46118</v>
      </c>
      <c r="C69" s="109"/>
      <c r="D69" s="110"/>
      <c r="E69" s="111"/>
      <c r="G69" s="109"/>
      <c r="H69" s="110"/>
      <c r="I69" s="112"/>
      <c r="K69" s="109"/>
      <c r="L69" s="110"/>
      <c r="M69" s="112"/>
      <c r="O69" s="109"/>
      <c r="P69" s="110"/>
      <c r="Q69" s="112"/>
      <c r="S69" s="109"/>
      <c r="T69" s="110"/>
      <c r="U69" s="112"/>
    </row>
    <row r="70" spans="2:21" s="33" customFormat="1" ht="14">
      <c r="B70" s="16">
        <f>+B69+1</f>
        <v>46119</v>
      </c>
      <c r="C70" s="78">
        <f>G70+K70+O70+S70</f>
        <v>31801</v>
      </c>
      <c r="D70" s="90">
        <f>ROUND(E70/C70,4)</f>
        <v>13.5838</v>
      </c>
      <c r="E70" s="18">
        <f>I70+M70+Q70+U70</f>
        <v>431979.38367700001</v>
      </c>
      <c r="G70" s="78">
        <v>21084</v>
      </c>
      <c r="H70" s="90">
        <v>13.580978</v>
      </c>
      <c r="I70" s="19">
        <f>G70*H70</f>
        <v>286341.34015200002</v>
      </c>
      <c r="K70" s="78">
        <v>8000</v>
      </c>
      <c r="L70" s="90">
        <v>13.585938000000001</v>
      </c>
      <c r="M70" s="19">
        <f>K70*L70</f>
        <v>108687.504</v>
      </c>
      <c r="O70" s="78">
        <v>905</v>
      </c>
      <c r="P70" s="90">
        <v>13.614497</v>
      </c>
      <c r="Q70" s="19">
        <f>O70*P70</f>
        <v>12321.119785000001</v>
      </c>
      <c r="S70" s="78">
        <v>1812</v>
      </c>
      <c r="T70" s="90">
        <v>13.592395</v>
      </c>
      <c r="U70" s="19">
        <f>S70*T70</f>
        <v>24629.419740000001</v>
      </c>
    </row>
    <row r="71" spans="2:21" s="33" customFormat="1" ht="14">
      <c r="B71" s="16">
        <f>+B70+1</f>
        <v>46120</v>
      </c>
      <c r="C71" s="78">
        <f>G71+K71+O71+S71</f>
        <v>23625</v>
      </c>
      <c r="D71" s="90">
        <f>ROUND(E71/C71,4)</f>
        <v>13.569100000000001</v>
      </c>
      <c r="E71" s="18">
        <f>I71+M71+Q71+U71</f>
        <v>320569.43764199998</v>
      </c>
      <c r="G71" s="78">
        <v>15379</v>
      </c>
      <c r="H71" s="90">
        <v>13.566306000000001</v>
      </c>
      <c r="I71" s="19">
        <f>G71*H71</f>
        <v>208636.21997400001</v>
      </c>
      <c r="K71" s="78">
        <v>5775</v>
      </c>
      <c r="L71" s="90">
        <v>13.573797000000001</v>
      </c>
      <c r="M71" s="19">
        <f>K71*L71</f>
        <v>78388.677674999999</v>
      </c>
      <c r="O71" s="78">
        <v>993</v>
      </c>
      <c r="P71" s="90">
        <v>13.572447</v>
      </c>
      <c r="Q71" s="19">
        <f>O71*P71</f>
        <v>13477.439871</v>
      </c>
      <c r="S71" s="78">
        <v>1478</v>
      </c>
      <c r="T71" s="90">
        <v>13.577199</v>
      </c>
      <c r="U71" s="19">
        <f>S71*T71</f>
        <v>20067.100122</v>
      </c>
    </row>
    <row r="72" spans="2:21" s="33" customFormat="1" ht="14">
      <c r="B72" s="16">
        <f>+B71+1</f>
        <v>46121</v>
      </c>
      <c r="C72" s="78">
        <f>G72+K72+O72+S72</f>
        <v>20000</v>
      </c>
      <c r="D72" s="90">
        <f>ROUND(E72/C72,4)</f>
        <v>13.6859</v>
      </c>
      <c r="E72" s="18">
        <f>I72+M72+Q72+U72</f>
        <v>273717.48008499999</v>
      </c>
      <c r="G72" s="78">
        <v>12421</v>
      </c>
      <c r="H72" s="90">
        <v>13.683351</v>
      </c>
      <c r="I72" s="19">
        <f>G72*H72</f>
        <v>169960.90277099999</v>
      </c>
      <c r="K72" s="78">
        <v>5893</v>
      </c>
      <c r="L72" s="90">
        <v>13.689145999999999</v>
      </c>
      <c r="M72" s="19">
        <f>K72*L72</f>
        <v>80670.137377999999</v>
      </c>
      <c r="O72" s="78">
        <v>616</v>
      </c>
      <c r="P72" s="90">
        <v>13.694416</v>
      </c>
      <c r="Q72" s="19">
        <f>O72*P72</f>
        <v>8435.7602559999996</v>
      </c>
      <c r="S72" s="78">
        <v>1070</v>
      </c>
      <c r="T72" s="90">
        <v>13.692224</v>
      </c>
      <c r="U72" s="19">
        <f>S72*T72</f>
        <v>14650.679679999999</v>
      </c>
    </row>
    <row r="73" spans="2:21" s="33" customFormat="1" thickBot="1">
      <c r="B73" s="16">
        <f>+B72+1</f>
        <v>46122</v>
      </c>
      <c r="C73" s="78">
        <f>G73+K73+O73+S73</f>
        <v>17000</v>
      </c>
      <c r="D73" s="90">
        <f>ROUND(E73/C73,4)</f>
        <v>13.7904</v>
      </c>
      <c r="E73" s="18">
        <f>I73+M73+Q73+U73</f>
        <v>234436.26243799998</v>
      </c>
      <c r="G73" s="78">
        <v>10258</v>
      </c>
      <c r="H73" s="90">
        <v>13.796403</v>
      </c>
      <c r="I73" s="19">
        <f>G73*H73</f>
        <v>141523.50197399998</v>
      </c>
      <c r="K73" s="78">
        <v>4815</v>
      </c>
      <c r="L73" s="90">
        <v>13.755293999999999</v>
      </c>
      <c r="M73" s="19">
        <f>K73*L73</f>
        <v>66231.740609999993</v>
      </c>
      <c r="O73" s="78">
        <v>781</v>
      </c>
      <c r="P73" s="90">
        <v>13.836055999999999</v>
      </c>
      <c r="Q73" s="19">
        <f>O73*P73</f>
        <v>10805.959735999999</v>
      </c>
      <c r="S73" s="78">
        <v>1146</v>
      </c>
      <c r="T73" s="90">
        <v>13.852582999999999</v>
      </c>
      <c r="U73" s="19">
        <f>S73*T73</f>
        <v>15875.060117999999</v>
      </c>
    </row>
    <row r="74" spans="2:21" s="33" customFormat="1" thickBot="1">
      <c r="B74" s="77" t="str">
        <f>""&amp;TEXT(MIN(B69:B73),"mmm dd")&amp;" - "&amp;TEXT(MAX(B69:B73),"mmm dd")</f>
        <v>Apr 06 - Apr 10</v>
      </c>
      <c r="C74" s="75">
        <f>SUM(C69:C73)</f>
        <v>92426</v>
      </c>
      <c r="D74" s="89">
        <f>E74/C74</f>
        <v>13.640129009607685</v>
      </c>
      <c r="E74" s="82">
        <f>SUM(E69:E73)</f>
        <v>1260702.563842</v>
      </c>
      <c r="G74" s="75">
        <f>SUM(G69:G73)</f>
        <v>59142</v>
      </c>
      <c r="H74" s="89">
        <f>I74/G74</f>
        <v>13.63602794749924</v>
      </c>
      <c r="I74" s="84">
        <f>SUM(I69:I73)</f>
        <v>806461.96487100003</v>
      </c>
      <c r="K74" s="75">
        <f>SUM(K69:K73)</f>
        <v>24483</v>
      </c>
      <c r="L74" s="89">
        <f>M74/K74</f>
        <v>13.641222875587141</v>
      </c>
      <c r="M74" s="84">
        <f>SUM(M69:M73)</f>
        <v>333978.05966299999</v>
      </c>
      <c r="O74" s="75">
        <f>SUM(O69:O73)</f>
        <v>3295</v>
      </c>
      <c r="P74" s="89">
        <f>Q74/O74</f>
        <v>13.669280621547799</v>
      </c>
      <c r="Q74" s="84">
        <f>SUM(Q69:Q73)</f>
        <v>45040.279647999996</v>
      </c>
      <c r="S74" s="75">
        <f>SUM(S69:S73)</f>
        <v>5506</v>
      </c>
      <c r="T74" s="89">
        <f>U74/S74</f>
        <v>13.661870624772975</v>
      </c>
      <c r="U74" s="84">
        <f>SUM(U69:U73)</f>
        <v>75222.259659999996</v>
      </c>
    </row>
    <row r="75" spans="2:21" s="33" customFormat="1" ht="14">
      <c r="B75" s="103"/>
      <c r="C75" s="71"/>
      <c r="D75" s="91"/>
      <c r="E75" s="40"/>
      <c r="G75" s="71"/>
      <c r="H75" s="91"/>
      <c r="I75" s="36"/>
      <c r="K75" s="71"/>
      <c r="L75" s="91"/>
      <c r="M75" s="36"/>
      <c r="O75" s="71"/>
      <c r="P75" s="91"/>
      <c r="Q75" s="36"/>
      <c r="S75" s="71"/>
      <c r="T75" s="91"/>
      <c r="U75" s="36"/>
    </row>
    <row r="76" spans="2:21" s="33" customFormat="1" ht="14">
      <c r="B76" s="16">
        <v>46125</v>
      </c>
      <c r="C76" s="78">
        <f>G76+K76+O76+S76</f>
        <v>23800</v>
      </c>
      <c r="D76" s="90">
        <f>ROUND(E76/C76,4)</f>
        <v>13.6351</v>
      </c>
      <c r="E76" s="18">
        <f>I76+M76+Q76+U76</f>
        <v>324515.96119200002</v>
      </c>
      <c r="G76" s="78">
        <v>14168</v>
      </c>
      <c r="H76" s="90">
        <v>13.642442000000001</v>
      </c>
      <c r="I76" s="19">
        <f>+G76*H76</f>
        <v>193286.11825600002</v>
      </c>
      <c r="K76" s="78">
        <v>7780</v>
      </c>
      <c r="L76" s="90">
        <v>13.616021</v>
      </c>
      <c r="M76" s="19">
        <f>+K76*L76</f>
        <v>105932.64337999999</v>
      </c>
      <c r="O76" s="78">
        <v>668</v>
      </c>
      <c r="P76" s="90">
        <v>13.685599</v>
      </c>
      <c r="Q76" s="19">
        <f>+O76*P76</f>
        <v>9141.9801320000006</v>
      </c>
      <c r="S76" s="78">
        <v>1184</v>
      </c>
      <c r="T76" s="90">
        <v>13.644610999999999</v>
      </c>
      <c r="U76" s="19">
        <f>+S76*T76</f>
        <v>16155.219423999999</v>
      </c>
    </row>
    <row r="77" spans="2:21" s="33" customFormat="1" ht="14">
      <c r="B77" s="16">
        <f>+B76+1</f>
        <v>46126</v>
      </c>
      <c r="C77" s="78">
        <f>G77+K77+O77+S77</f>
        <v>21141</v>
      </c>
      <c r="D77" s="90">
        <f>ROUND(E77/C77,4)</f>
        <v>13.511699999999999</v>
      </c>
      <c r="E77" s="18">
        <f>I77+M77+Q77+U77</f>
        <v>285650.721663</v>
      </c>
      <c r="G77" s="78">
        <v>12476</v>
      </c>
      <c r="H77" s="90">
        <v>13.505549999999999</v>
      </c>
      <c r="I77" s="19">
        <f>+G77*H77</f>
        <v>168495.24179999999</v>
      </c>
      <c r="K77" s="78">
        <v>6865</v>
      </c>
      <c r="L77" s="90">
        <v>13.521544</v>
      </c>
      <c r="M77" s="19">
        <f>+K77*L77</f>
        <v>92825.399560000005</v>
      </c>
      <c r="O77" s="78">
        <v>773</v>
      </c>
      <c r="P77" s="90">
        <v>13.513066</v>
      </c>
      <c r="Q77" s="19">
        <f>+O77*P77</f>
        <v>10445.600018000001</v>
      </c>
      <c r="S77" s="78">
        <v>1027</v>
      </c>
      <c r="T77" s="90">
        <v>13.519455000000001</v>
      </c>
      <c r="U77" s="19">
        <f>+S77*T77</f>
        <v>13884.480285000001</v>
      </c>
    </row>
    <row r="78" spans="2:21" s="33" customFormat="1" ht="14">
      <c r="B78" s="16">
        <f>+B77+1</f>
        <v>46127</v>
      </c>
      <c r="C78" s="78">
        <f>G78+K78+O78+S78</f>
        <v>19486</v>
      </c>
      <c r="D78" s="90">
        <f>ROUND(E78/C78,4)</f>
        <v>13.5443</v>
      </c>
      <c r="E78" s="18">
        <f>I78+M78+Q78+U78</f>
        <v>263923.78362200002</v>
      </c>
      <c r="G78" s="78">
        <v>11650</v>
      </c>
      <c r="H78" s="90">
        <v>13.545976</v>
      </c>
      <c r="I78" s="19">
        <f>+G78*H78</f>
        <v>157810.62039999999</v>
      </c>
      <c r="K78" s="78">
        <v>5878</v>
      </c>
      <c r="L78" s="90">
        <v>13.545287999999999</v>
      </c>
      <c r="M78" s="19">
        <f>+K78*L78</f>
        <v>79619.202863999992</v>
      </c>
      <c r="O78" s="78">
        <v>758</v>
      </c>
      <c r="P78" s="90">
        <v>13.542401</v>
      </c>
      <c r="Q78" s="19">
        <f>+O78*P78</f>
        <v>10265.139958</v>
      </c>
      <c r="S78" s="78">
        <v>1200</v>
      </c>
      <c r="T78" s="90">
        <v>13.524017000000001</v>
      </c>
      <c r="U78" s="19">
        <f>+S78*T78</f>
        <v>16228.820400000001</v>
      </c>
    </row>
    <row r="79" spans="2:21" s="33" customFormat="1" ht="14">
      <c r="B79" s="16">
        <f>+B78+1</f>
        <v>46128</v>
      </c>
      <c r="C79" s="78">
        <f>G79+K79+O79+S79</f>
        <v>25000</v>
      </c>
      <c r="D79" s="90">
        <f>ROUND(E79/C79,4)</f>
        <v>12.960599999999999</v>
      </c>
      <c r="E79" s="18">
        <f>I79+M79+Q79+U79</f>
        <v>324013.75641200005</v>
      </c>
      <c r="G79" s="78">
        <v>16080</v>
      </c>
      <c r="H79" s="90">
        <v>12.96719</v>
      </c>
      <c r="I79" s="19">
        <f>+G79*H79</f>
        <v>208512.41520000002</v>
      </c>
      <c r="K79" s="78">
        <v>7166</v>
      </c>
      <c r="L79" s="90">
        <v>12.95928</v>
      </c>
      <c r="M79" s="19">
        <f>+K79*L79</f>
        <v>92866.20048</v>
      </c>
      <c r="O79" s="78">
        <v>738</v>
      </c>
      <c r="P79" s="90">
        <v>12.916098</v>
      </c>
      <c r="Q79" s="19">
        <f>+O79*P79</f>
        <v>9532.0803240000005</v>
      </c>
      <c r="S79" s="78">
        <v>1016</v>
      </c>
      <c r="T79" s="90">
        <v>12.896713</v>
      </c>
      <c r="U79" s="19">
        <f>+S79*T79</f>
        <v>13103.060407999999</v>
      </c>
    </row>
    <row r="80" spans="2:21" s="33" customFormat="1" thickBot="1">
      <c r="B80" s="16">
        <f>+B79+1</f>
        <v>46129</v>
      </c>
      <c r="C80" s="78">
        <f>G80+K80+O80+S80</f>
        <v>24216</v>
      </c>
      <c r="D80" s="90">
        <f>ROUND(E80/C80,4)</f>
        <v>13.1129</v>
      </c>
      <c r="E80" s="18">
        <f>I80+M80+Q80+U80</f>
        <v>317540.91986700002</v>
      </c>
      <c r="G80" s="78">
        <v>14521</v>
      </c>
      <c r="H80" s="90">
        <v>13.110867000000001</v>
      </c>
      <c r="I80" s="19">
        <f>+G80*H80</f>
        <v>190382.899707</v>
      </c>
      <c r="K80" s="78">
        <v>7738</v>
      </c>
      <c r="L80" s="90">
        <v>13.113727000000001</v>
      </c>
      <c r="M80" s="19">
        <f>+K80*L80</f>
        <v>101474.019526</v>
      </c>
      <c r="O80" s="78">
        <v>757</v>
      </c>
      <c r="P80" s="90">
        <v>13.116961999999999</v>
      </c>
      <c r="Q80" s="19">
        <f>+O80*P80</f>
        <v>9929.5402340000001</v>
      </c>
      <c r="S80" s="78">
        <v>1200</v>
      </c>
      <c r="T80" s="90">
        <v>13.128717</v>
      </c>
      <c r="U80" s="19">
        <f>+S80*T80</f>
        <v>15754.4604</v>
      </c>
    </row>
    <row r="81" spans="2:21" s="33" customFormat="1" thickBot="1">
      <c r="B81" s="77" t="str">
        <f>""&amp;TEXT(MIN(B76:B80),"mmm dd")&amp;" - "&amp;TEXT(MAX(B76:B80),"mmm dd")</f>
        <v>Apr 13 - Apr 17</v>
      </c>
      <c r="C81" s="75">
        <f>SUM(C76:C80)</f>
        <v>113643</v>
      </c>
      <c r="D81" s="89">
        <f>E81/C81</f>
        <v>13.336898381387329</v>
      </c>
      <c r="E81" s="82">
        <f>SUM(E76:E80)</f>
        <v>1515645.1427560002</v>
      </c>
      <c r="G81" s="75">
        <f>SUM(G76:G80)</f>
        <v>68895</v>
      </c>
      <c r="H81" s="89">
        <f>I81/G81</f>
        <v>13.331697443399376</v>
      </c>
      <c r="I81" s="84">
        <f>SUM(I76:I80)</f>
        <v>918487.29536300001</v>
      </c>
      <c r="K81" s="75">
        <f>SUM(K76:K80)</f>
        <v>35427</v>
      </c>
      <c r="L81" s="89">
        <f>M81/K81</f>
        <v>13.343423541649026</v>
      </c>
      <c r="M81" s="84">
        <f>SUM(M76:M80)</f>
        <v>472717.46581000002</v>
      </c>
      <c r="O81" s="75">
        <f>SUM(O76:O80)</f>
        <v>3694</v>
      </c>
      <c r="P81" s="89">
        <f>Q81/O81</f>
        <v>13.349848583107743</v>
      </c>
      <c r="Q81" s="84">
        <f>SUM(Q76:Q80)</f>
        <v>49314.340666000004</v>
      </c>
      <c r="S81" s="75">
        <f>SUM(S76:S80)</f>
        <v>5627</v>
      </c>
      <c r="T81" s="89">
        <f>U81/S81</f>
        <v>13.350993587524437</v>
      </c>
      <c r="U81" s="84">
        <f>SUM(U76:U80)</f>
        <v>75126.040917000006</v>
      </c>
    </row>
    <row r="82" spans="2:21" s="33" customFormat="1" ht="14">
      <c r="B82" s="103"/>
      <c r="C82" s="71"/>
      <c r="D82" s="91"/>
      <c r="E82" s="40"/>
      <c r="G82" s="71"/>
      <c r="H82" s="91"/>
      <c r="I82" s="36"/>
      <c r="K82" s="71"/>
      <c r="L82" s="91"/>
      <c r="M82" s="36"/>
      <c r="O82" s="71"/>
      <c r="P82" s="91"/>
      <c r="Q82" s="36"/>
      <c r="S82" s="71"/>
      <c r="T82" s="91"/>
      <c r="U82" s="36"/>
    </row>
    <row r="83" spans="2:21" s="33" customFormat="1" ht="14">
      <c r="B83" s="16">
        <v>46132</v>
      </c>
      <c r="C83" s="78">
        <f>G83+K83+O83+S83</f>
        <v>20691</v>
      </c>
      <c r="D83" s="90">
        <f>ROUND(E83/C83,4)</f>
        <v>13.3566</v>
      </c>
      <c r="E83" s="18">
        <f>I83+M83+Q83+U83</f>
        <v>276361.91633099999</v>
      </c>
      <c r="G83" s="78">
        <v>13110</v>
      </c>
      <c r="H83" s="90">
        <v>13.352384000000001</v>
      </c>
      <c r="I83" s="19">
        <f>+G83*H83</f>
        <v>175049.75424000001</v>
      </c>
      <c r="K83" s="78">
        <v>5674</v>
      </c>
      <c r="L83" s="90">
        <v>13.360938000000001</v>
      </c>
      <c r="M83" s="19">
        <f>+K83*L83</f>
        <v>75809.962211999999</v>
      </c>
      <c r="O83" s="78">
        <v>763</v>
      </c>
      <c r="P83" s="90">
        <v>13.377117</v>
      </c>
      <c r="Q83" s="19">
        <f>+O83*P83</f>
        <v>10206.740271000001</v>
      </c>
      <c r="S83" s="78">
        <v>1144</v>
      </c>
      <c r="T83" s="90">
        <v>13.370157000000001</v>
      </c>
      <c r="U83" s="19">
        <f>+S83*T83</f>
        <v>15295.459608000001</v>
      </c>
    </row>
    <row r="84" spans="2:21" s="33" customFormat="1" ht="14">
      <c r="B84" s="16">
        <f>+B83+1</f>
        <v>46133</v>
      </c>
      <c r="C84" s="78">
        <f>G84+K84+O84+S84</f>
        <v>19389</v>
      </c>
      <c r="D84" s="90">
        <f>ROUND(E84/C84,4)</f>
        <v>13.5572</v>
      </c>
      <c r="E84" s="18">
        <f>I84+M84+Q84+U84</f>
        <v>262860.95774099999</v>
      </c>
      <c r="G84" s="78">
        <v>12329</v>
      </c>
      <c r="H84" s="90">
        <v>13.554251000000001</v>
      </c>
      <c r="I84" s="19">
        <f>+G84*H84</f>
        <v>167110.360579</v>
      </c>
      <c r="K84" s="78">
        <v>5398</v>
      </c>
      <c r="L84" s="90">
        <v>13.560269999999999</v>
      </c>
      <c r="M84" s="19">
        <f>+K84*L84</f>
        <v>73198.337459999995</v>
      </c>
      <c r="O84" s="78">
        <v>700</v>
      </c>
      <c r="P84" s="90">
        <v>13.563343</v>
      </c>
      <c r="Q84" s="19">
        <f>+O84*P84</f>
        <v>9494.3400999999994</v>
      </c>
      <c r="S84" s="78">
        <v>962</v>
      </c>
      <c r="T84" s="90">
        <v>13.573721000000001</v>
      </c>
      <c r="U84" s="19">
        <f>+S84*T84</f>
        <v>13057.919602</v>
      </c>
    </row>
    <row r="85" spans="2:21" s="33" customFormat="1" ht="14">
      <c r="B85" s="16">
        <f>+B84+1</f>
        <v>46134</v>
      </c>
      <c r="C85" s="78">
        <f>G85+K85+O85+S85</f>
        <v>19258</v>
      </c>
      <c r="D85" s="90">
        <f>ROUND(E85/C85,4)</f>
        <v>13.577400000000001</v>
      </c>
      <c r="E85" s="18">
        <f>I85+M85+Q85+U85</f>
        <v>261472.77545599997</v>
      </c>
      <c r="G85" s="78">
        <v>12502</v>
      </c>
      <c r="H85" s="90">
        <v>13.575194</v>
      </c>
      <c r="I85" s="19">
        <f>+G85*H85</f>
        <v>169717.075388</v>
      </c>
      <c r="K85" s="78">
        <v>4818</v>
      </c>
      <c r="L85" s="90">
        <v>13.583985</v>
      </c>
      <c r="M85" s="19">
        <f>+K85*L85</f>
        <v>65447.639730000003</v>
      </c>
      <c r="O85" s="78">
        <v>738</v>
      </c>
      <c r="P85" s="90">
        <v>13.574201</v>
      </c>
      <c r="Q85" s="19">
        <f>+O85*P85</f>
        <v>10017.760338</v>
      </c>
      <c r="S85" s="78">
        <v>1200</v>
      </c>
      <c r="T85" s="90">
        <v>13.57525</v>
      </c>
      <c r="U85" s="19">
        <f>+S85*T85</f>
        <v>16290.300000000001</v>
      </c>
    </row>
    <row r="86" spans="2:21" s="33" customFormat="1" ht="14">
      <c r="B86" s="16">
        <f>+B85+1</f>
        <v>46135</v>
      </c>
      <c r="C86" s="78">
        <f>G86+K86+O86+S86</f>
        <v>18299</v>
      </c>
      <c r="D86" s="90">
        <f>ROUND(E86/C86,4)</f>
        <v>13.4457</v>
      </c>
      <c r="E86" s="18">
        <f>I86+M86+Q86+U86</f>
        <v>246042.23463799999</v>
      </c>
      <c r="G86" s="78">
        <v>12188</v>
      </c>
      <c r="H86" s="90">
        <v>13.445330999999999</v>
      </c>
      <c r="I86" s="19">
        <f>+G86*H86</f>
        <v>163871.69422800001</v>
      </c>
      <c r="K86" s="78">
        <v>4478</v>
      </c>
      <c r="L86" s="90">
        <v>13.446369000000001</v>
      </c>
      <c r="M86" s="19">
        <f>+K86*L86</f>
        <v>60212.840382000002</v>
      </c>
      <c r="O86" s="78">
        <v>645</v>
      </c>
      <c r="P86" s="90">
        <v>13.448</v>
      </c>
      <c r="Q86" s="19">
        <f>+O86*P86</f>
        <v>8673.9600000000009</v>
      </c>
      <c r="S86" s="78">
        <v>988</v>
      </c>
      <c r="T86" s="90">
        <v>13.445081</v>
      </c>
      <c r="U86" s="19">
        <f>+S86*T86</f>
        <v>13283.740028</v>
      </c>
    </row>
    <row r="87" spans="2:21" s="33" customFormat="1" thickBot="1">
      <c r="B87" s="16">
        <f>+B86+1</f>
        <v>46136</v>
      </c>
      <c r="C87" s="78">
        <f>G87+K87+O87+S87</f>
        <v>19716</v>
      </c>
      <c r="D87" s="90">
        <f>ROUND(E87/C87,4)</f>
        <v>13.507400000000001</v>
      </c>
      <c r="E87" s="18">
        <f>I87+M87+Q87+U87</f>
        <v>266312.24729799997</v>
      </c>
      <c r="G87" s="78">
        <v>12974</v>
      </c>
      <c r="H87" s="90">
        <v>13.50746</v>
      </c>
      <c r="I87" s="19">
        <f>+G87*H87</f>
        <v>175245.78604000001</v>
      </c>
      <c r="K87" s="78">
        <v>5037</v>
      </c>
      <c r="L87" s="90">
        <v>13.507469</v>
      </c>
      <c r="M87" s="19">
        <f>+K87*L87</f>
        <v>68037.121352999995</v>
      </c>
      <c r="O87" s="78">
        <v>660</v>
      </c>
      <c r="P87" s="90">
        <v>13.507</v>
      </c>
      <c r="Q87" s="19">
        <f>+O87*P87</f>
        <v>8914.619999999999</v>
      </c>
      <c r="S87" s="78">
        <v>1045</v>
      </c>
      <c r="T87" s="90">
        <v>13.506909</v>
      </c>
      <c r="U87" s="19">
        <f>+S87*T87</f>
        <v>14114.719905</v>
      </c>
    </row>
    <row r="88" spans="2:21" s="33" customFormat="1" thickBot="1">
      <c r="B88" s="77" t="str">
        <f>""&amp;TEXT(MIN(B83:B87),"mmm dd")&amp;" - "&amp;TEXT(MAX(B83:B87),"mmm dd")</f>
        <v>Apr 20 - Apr 24</v>
      </c>
      <c r="C88" s="75">
        <f>SUM(C83:C87)</f>
        <v>97353</v>
      </c>
      <c r="D88" s="89">
        <f>E88/C88</f>
        <v>13.487515859439359</v>
      </c>
      <c r="E88" s="82">
        <f>SUM(E83:E87)</f>
        <v>1313050.1314639999</v>
      </c>
      <c r="G88" s="75">
        <f>SUM(G83:G87)</f>
        <v>63103</v>
      </c>
      <c r="H88" s="89">
        <f>I88/G88</f>
        <v>13.48580369356449</v>
      </c>
      <c r="I88" s="84">
        <f>SUM(I83:I87)</f>
        <v>850994.67047500005</v>
      </c>
      <c r="K88" s="75">
        <f>SUM(K83:K87)</f>
        <v>25405</v>
      </c>
      <c r="L88" s="89">
        <f>M88/K88</f>
        <v>13.489702859161582</v>
      </c>
      <c r="M88" s="84">
        <f>SUM(M83:M87)</f>
        <v>342705.90113700001</v>
      </c>
      <c r="O88" s="75">
        <f>SUM(O83:O87)</f>
        <v>3506</v>
      </c>
      <c r="P88" s="89">
        <f>Q88/O88</f>
        <v>13.493274588990301</v>
      </c>
      <c r="Q88" s="84">
        <f>SUM(Q83:Q87)</f>
        <v>47307.420708999998</v>
      </c>
      <c r="S88" s="75">
        <f>SUM(S83:S87)</f>
        <v>5339</v>
      </c>
      <c r="T88" s="89">
        <f>U88/S88</f>
        <v>13.493564177374042</v>
      </c>
      <c r="U88" s="84">
        <f>SUM(U83:U87)</f>
        <v>72042.139143000008</v>
      </c>
    </row>
    <row r="89" spans="2:21" s="33" customFormat="1" ht="14">
      <c r="B89" s="103"/>
      <c r="C89" s="71"/>
      <c r="D89" s="91"/>
      <c r="E89" s="40"/>
      <c r="G89" s="71"/>
      <c r="H89" s="91"/>
      <c r="I89" s="36"/>
      <c r="K89" s="71"/>
      <c r="L89" s="91"/>
      <c r="M89" s="36"/>
      <c r="O89" s="71"/>
      <c r="P89" s="91"/>
      <c r="Q89" s="36"/>
      <c r="S89" s="71"/>
      <c r="T89" s="91"/>
      <c r="U89" s="36"/>
    </row>
    <row r="90" spans="2:21" s="33" customFormat="1" ht="14">
      <c r="B90" s="16">
        <v>46139</v>
      </c>
      <c r="C90" s="78">
        <f>G90+K90+O90+S90</f>
        <v>18164</v>
      </c>
      <c r="D90" s="90">
        <f>ROUND(E90/C90,4)</f>
        <v>13.6549</v>
      </c>
      <c r="E90" s="18">
        <f>I90+M90+Q90+U90</f>
        <v>248027.584026</v>
      </c>
      <c r="G90" s="78">
        <v>11639</v>
      </c>
      <c r="H90" s="90">
        <v>13.648781</v>
      </c>
      <c r="I90" s="19">
        <f>+G90*H90</f>
        <v>158858.16205899999</v>
      </c>
      <c r="K90" s="78">
        <v>4823</v>
      </c>
      <c r="L90" s="90">
        <v>13.662699999999999</v>
      </c>
      <c r="M90" s="19">
        <f>+K90*L90</f>
        <v>65895.202099999995</v>
      </c>
      <c r="O90" s="78">
        <v>635</v>
      </c>
      <c r="P90" s="90">
        <v>13.685827</v>
      </c>
      <c r="Q90" s="19">
        <f>+O90*P90</f>
        <v>8690.500145</v>
      </c>
      <c r="S90" s="78">
        <v>1067</v>
      </c>
      <c r="T90" s="90">
        <v>13.667966</v>
      </c>
      <c r="U90" s="19">
        <f>+S90*T90</f>
        <v>14583.719722</v>
      </c>
    </row>
    <row r="91" spans="2:21" s="33" customFormat="1" ht="14">
      <c r="B91" s="16">
        <f>+B90+1</f>
        <v>46140</v>
      </c>
      <c r="C91" s="78">
        <f>G91+K91+O91+S91</f>
        <v>22729</v>
      </c>
      <c r="D91" s="90">
        <f>ROUND(E91/C91,4)</f>
        <v>13.003500000000001</v>
      </c>
      <c r="E91" s="18">
        <f>I91+M91+Q91+U91</f>
        <v>295556.12117200001</v>
      </c>
      <c r="G91" s="78">
        <v>16213</v>
      </c>
      <c r="H91" s="90">
        <v>12.996017</v>
      </c>
      <c r="I91" s="19">
        <f>+G91*H91</f>
        <v>210704.42362099999</v>
      </c>
      <c r="K91" s="78">
        <v>4777</v>
      </c>
      <c r="L91" s="90">
        <v>13.03158</v>
      </c>
      <c r="M91" s="19">
        <f>+K91*L91</f>
        <v>62251.857660000001</v>
      </c>
      <c r="O91" s="78">
        <v>660</v>
      </c>
      <c r="P91" s="90">
        <v>13.01003</v>
      </c>
      <c r="Q91" s="19">
        <f>+O91*P91</f>
        <v>8586.6198000000004</v>
      </c>
      <c r="S91" s="78">
        <v>1079</v>
      </c>
      <c r="T91" s="90">
        <v>12.987228999999999</v>
      </c>
      <c r="U91" s="19">
        <f>+S91*T91</f>
        <v>14013.220090999999</v>
      </c>
    </row>
    <row r="92" spans="2:21" s="33" customFormat="1" ht="14">
      <c r="B92" s="16">
        <f>+B91+1</f>
        <v>46141</v>
      </c>
      <c r="C92" s="78">
        <f>G92+K92+O92+S92</f>
        <v>25199</v>
      </c>
      <c r="D92" s="90">
        <f>ROUND(E92/C92,4)</f>
        <v>12.9162</v>
      </c>
      <c r="E92" s="18">
        <f>I92+M92+Q92+U92</f>
        <v>325474.69788399996</v>
      </c>
      <c r="G92" s="78">
        <v>16779</v>
      </c>
      <c r="H92" s="90">
        <v>12.91581</v>
      </c>
      <c r="I92" s="19">
        <f>+G92*H92</f>
        <v>216714.37599</v>
      </c>
      <c r="K92" s="78">
        <v>6444</v>
      </c>
      <c r="L92" s="90">
        <v>12.913973</v>
      </c>
      <c r="M92" s="19">
        <f>+K92*L92</f>
        <v>83217.642011999997</v>
      </c>
      <c r="O92" s="78">
        <v>785</v>
      </c>
      <c r="P92" s="90">
        <v>12.923363</v>
      </c>
      <c r="Q92" s="19">
        <f>+O92*P92</f>
        <v>10144.839954999999</v>
      </c>
      <c r="S92" s="78">
        <v>1191</v>
      </c>
      <c r="T92" s="90">
        <v>12.928497</v>
      </c>
      <c r="U92" s="19">
        <f>+S92*T92</f>
        <v>15397.839927000001</v>
      </c>
    </row>
    <row r="93" spans="2:21" s="33" customFormat="1" ht="14">
      <c r="B93" s="16">
        <f>+B92+1</f>
        <v>46142</v>
      </c>
      <c r="C93" s="78">
        <f>G93+K93+O93+S93</f>
        <v>21251</v>
      </c>
      <c r="D93" s="90">
        <f>ROUND(E93/C93,4)</f>
        <v>13.0413</v>
      </c>
      <c r="E93" s="18">
        <f>I93+M93+Q93+U93</f>
        <v>277140.09730000002</v>
      </c>
      <c r="G93" s="78">
        <v>12581</v>
      </c>
      <c r="H93" s="90">
        <v>13.046974000000001</v>
      </c>
      <c r="I93" s="19">
        <f>+G93*H93</f>
        <v>164143.97989400002</v>
      </c>
      <c r="K93" s="78">
        <v>6891</v>
      </c>
      <c r="L93" s="90">
        <v>13.034044</v>
      </c>
      <c r="M93" s="19">
        <f>+K93*L93</f>
        <v>89817.597204000005</v>
      </c>
      <c r="O93" s="78">
        <v>718</v>
      </c>
      <c r="P93" s="90">
        <v>13.031978000000001</v>
      </c>
      <c r="Q93" s="19">
        <f>+O93*P93</f>
        <v>9356.9602040000009</v>
      </c>
      <c r="S93" s="78">
        <v>1061</v>
      </c>
      <c r="T93" s="90">
        <v>13.026918</v>
      </c>
      <c r="U93" s="19">
        <f>+S93*T93</f>
        <v>13821.559998000001</v>
      </c>
    </row>
    <row r="94" spans="2:21" s="33" customFormat="1" thickBot="1">
      <c r="B94" s="108">
        <f>+B93+1</f>
        <v>46143</v>
      </c>
      <c r="C94" s="109"/>
      <c r="D94" s="110"/>
      <c r="E94" s="111"/>
      <c r="G94" s="109"/>
      <c r="H94" s="110"/>
      <c r="I94" s="112"/>
      <c r="K94" s="109"/>
      <c r="L94" s="110"/>
      <c r="M94" s="112"/>
      <c r="O94" s="109"/>
      <c r="P94" s="110"/>
      <c r="Q94" s="112"/>
      <c r="S94" s="109"/>
      <c r="T94" s="110"/>
      <c r="U94" s="112"/>
    </row>
    <row r="95" spans="2:21" s="33" customFormat="1" thickBot="1">
      <c r="B95" s="77" t="str">
        <f>""&amp;TEXT(MIN(B90:B94),"mmm dd")&amp;" - "&amp;TEXT(MAX(B90:B94),"mmm dd")</f>
        <v>Apr 27 - May 01</v>
      </c>
      <c r="C95" s="75">
        <f>SUM(C90:C94)</f>
        <v>87343</v>
      </c>
      <c r="D95" s="89">
        <f>E95/C95</f>
        <v>13.122957768590497</v>
      </c>
      <c r="E95" s="82">
        <f>SUM(E90:E94)</f>
        <v>1146198.5003819999</v>
      </c>
      <c r="G95" s="75">
        <f>SUM(G90:G94)</f>
        <v>57212</v>
      </c>
      <c r="H95" s="89">
        <f>I95/G95</f>
        <v>13.116495517793469</v>
      </c>
      <c r="I95" s="84">
        <f>SUM(I90:I94)</f>
        <v>750420.94156399998</v>
      </c>
      <c r="K95" s="75">
        <f>SUM(K90:K94)</f>
        <v>22935</v>
      </c>
      <c r="L95" s="89">
        <f>M95/K95</f>
        <v>13.131994723174188</v>
      </c>
      <c r="M95" s="84">
        <f>SUM(M90:M94)</f>
        <v>301182.29897599999</v>
      </c>
      <c r="O95" s="75">
        <f>SUM(O90:O94)</f>
        <v>2798</v>
      </c>
      <c r="P95" s="89">
        <f>Q95/O95</f>
        <v>13.144717692637597</v>
      </c>
      <c r="Q95" s="84">
        <f>SUM(Q90:Q94)</f>
        <v>36778.920103999997</v>
      </c>
      <c r="S95" s="75">
        <f>SUM(S90:S94)</f>
        <v>4398</v>
      </c>
      <c r="T95" s="89">
        <f>U95/S95</f>
        <v>13.146052691678035</v>
      </c>
      <c r="U95" s="84">
        <f>SUM(U90:U94)</f>
        <v>57816.339737999995</v>
      </c>
    </row>
    <row r="96" spans="2:21" s="33" customFormat="1" thickBot="1">
      <c r="B96" s="103"/>
      <c r="C96" s="71"/>
      <c r="D96" s="40"/>
      <c r="E96" s="92"/>
      <c r="G96" s="71"/>
      <c r="H96" s="91"/>
      <c r="I96" s="83"/>
      <c r="K96" s="71"/>
      <c r="L96" s="91"/>
      <c r="M96" s="83"/>
      <c r="O96" s="71"/>
      <c r="P96" s="91"/>
      <c r="Q96" s="83"/>
      <c r="S96" s="71"/>
      <c r="T96" s="91"/>
      <c r="U96" s="83"/>
    </row>
    <row r="97" spans="1:21" s="33" customFormat="1" thickBot="1">
      <c r="B97" s="96" t="s">
        <v>13</v>
      </c>
      <c r="C97" s="96">
        <f>C11+C18+C25+C32+C39+C46+C53+C60+C67+C74+C81+C88+C95</f>
        <v>1363476</v>
      </c>
      <c r="D97" s="98">
        <f>E97/C97</f>
        <v>13.489136893506011</v>
      </c>
      <c r="E97" s="99">
        <f>E11+E18+E25+E32+E39+E46+E53+E60+E67+E74+E81+E88+E95</f>
        <v>18392114.415010002</v>
      </c>
      <c r="G97" s="96">
        <f>G11+G18+G25+G32+G39+G46+G53+G60+G67+G74+G81+G88+G95</f>
        <v>877934</v>
      </c>
      <c r="H97" s="98">
        <f>I97/G97</f>
        <v>13.490941657290866</v>
      </c>
      <c r="I97" s="99">
        <f>I11+I18+I25+I32+I39+I46+I53+I60+I67+I74+I81+I88+I95</f>
        <v>11844156.372951999</v>
      </c>
      <c r="J97" s="100">
        <f>J11+J18</f>
        <v>0</v>
      </c>
      <c r="K97" s="96">
        <f>K11+K18+K25+K32+K39+K46+K53+K60+K67+K74+K81+K88+K95</f>
        <v>347594</v>
      </c>
      <c r="L97" s="98">
        <f>M97/K97</f>
        <v>13.454574304703192</v>
      </c>
      <c r="M97" s="99">
        <f>M11+M18+M25+M32+M39+M46+M53+M60+M67+M74+M81+M88+M95</f>
        <v>4676729.3008690011</v>
      </c>
      <c r="O97" s="96">
        <f>O11+O18+O25+O32+O39+O46+O53+O60+O67+O74+O81+O88+O95</f>
        <v>54310</v>
      </c>
      <c r="P97" s="98">
        <f>Q97/O97</f>
        <v>13.580335470116001</v>
      </c>
      <c r="Q97" s="99">
        <f>Q11+Q18+Q25+Q32+Q39+Q46+Q53+Q60+Q67+Q74+Q81+Q88+Q95</f>
        <v>737548.01938199997</v>
      </c>
      <c r="S97" s="96">
        <f>S11+S18+S25+S32+S39+S46+S53+S60+S67+S74+S81+S88+S95</f>
        <v>83638</v>
      </c>
      <c r="T97" s="98">
        <f>U97/S97</f>
        <v>13.554615089791723</v>
      </c>
      <c r="U97" s="99">
        <f>U11+U18+U25+U32+U39+U46+U53+U60+U67+U74+U81+U88+U95</f>
        <v>1133680.8968800001</v>
      </c>
    </row>
    <row r="98" spans="1:21" s="33" customFormat="1" thickTop="1">
      <c r="B98" s="16"/>
      <c r="C98" s="34"/>
      <c r="D98" s="34"/>
      <c r="E98" s="34"/>
    </row>
    <row r="99" spans="1:21" s="33" customFormat="1" ht="14">
      <c r="B99" s="35"/>
      <c r="C99" s="34"/>
      <c r="D99" s="34"/>
      <c r="E99" s="34"/>
    </row>
    <row r="100" spans="1:21" s="33" customFormat="1" ht="14">
      <c r="B100" s="65"/>
      <c r="D100" s="46"/>
      <c r="E100" s="47"/>
      <c r="G100" s="45"/>
      <c r="H100" s="46"/>
      <c r="I100" s="47"/>
      <c r="K100" s="45"/>
      <c r="L100" s="46"/>
      <c r="M100" s="47"/>
      <c r="O100" s="45"/>
      <c r="P100" s="46"/>
      <c r="Q100" s="47"/>
      <c r="S100" s="45"/>
      <c r="T100" s="46"/>
      <c r="U100" s="47"/>
    </row>
    <row r="101" spans="1:21" s="33" customFormat="1" ht="14">
      <c r="B101" s="65"/>
      <c r="D101" s="46"/>
      <c r="E101" s="47"/>
      <c r="G101" s="45"/>
      <c r="H101" s="46"/>
      <c r="I101" s="47"/>
      <c r="K101" s="45"/>
      <c r="L101" s="46"/>
      <c r="M101" s="47"/>
      <c r="O101" s="45"/>
      <c r="P101" s="46"/>
      <c r="Q101" s="47"/>
      <c r="S101" s="45"/>
      <c r="T101" s="46"/>
      <c r="U101" s="47"/>
    </row>
    <row r="102" spans="1:21" s="33" customFormat="1" ht="14">
      <c r="B102" s="65"/>
      <c r="C102" s="45"/>
      <c r="D102" s="46"/>
      <c r="E102" s="47"/>
      <c r="G102" s="45"/>
      <c r="H102" s="46"/>
      <c r="I102" s="47"/>
      <c r="K102" s="45"/>
      <c r="L102" s="46"/>
      <c r="M102" s="47"/>
      <c r="O102" s="45"/>
      <c r="P102" s="46"/>
      <c r="Q102" s="47"/>
      <c r="S102" s="45"/>
      <c r="T102" s="46"/>
      <c r="U102" s="47"/>
    </row>
    <row r="103" spans="1:21" s="33" customFormat="1" ht="14">
      <c r="B103" s="65"/>
      <c r="C103" s="45"/>
      <c r="D103" s="46"/>
      <c r="E103" s="47"/>
      <c r="G103" s="45"/>
      <c r="H103" s="46"/>
      <c r="I103" s="47"/>
      <c r="K103" s="45"/>
      <c r="L103" s="46"/>
      <c r="M103" s="47"/>
      <c r="O103" s="45"/>
      <c r="P103" s="46"/>
      <c r="Q103" s="47"/>
      <c r="S103" s="45"/>
      <c r="T103" s="46"/>
      <c r="U103" s="47"/>
    </row>
    <row r="104" spans="1:21" s="33" customFormat="1" ht="14">
      <c r="B104" s="65"/>
      <c r="C104" s="45"/>
      <c r="D104" s="46"/>
      <c r="E104" s="47"/>
      <c r="G104" s="45"/>
      <c r="H104" s="46"/>
      <c r="I104" s="47"/>
      <c r="K104" s="45"/>
      <c r="L104" s="46"/>
      <c r="M104" s="47"/>
      <c r="O104" s="45"/>
      <c r="P104" s="46"/>
      <c r="Q104" s="47"/>
      <c r="S104" s="45"/>
      <c r="T104" s="46"/>
      <c r="U104" s="47"/>
    </row>
    <row r="105" spans="1:21" s="33" customFormat="1" ht="14">
      <c r="B105" s="66"/>
      <c r="C105" s="39"/>
      <c r="D105" s="40"/>
      <c r="E105" s="36"/>
      <c r="F105" s="36"/>
      <c r="G105" s="39"/>
      <c r="H105" s="40"/>
      <c r="I105" s="36"/>
      <c r="J105" s="36"/>
      <c r="K105" s="39"/>
      <c r="L105" s="40"/>
      <c r="M105" s="36"/>
      <c r="O105" s="39"/>
      <c r="P105" s="40"/>
      <c r="Q105" s="36"/>
      <c r="S105" s="39"/>
      <c r="T105" s="40"/>
      <c r="U105" s="36"/>
    </row>
    <row r="106" spans="1:21" s="33" customFormat="1" ht="14">
      <c r="B106" s="65"/>
      <c r="C106" s="45"/>
      <c r="D106" s="46"/>
      <c r="E106" s="47"/>
      <c r="H106" s="46"/>
      <c r="L106" s="46"/>
    </row>
    <row r="107" spans="1:21" s="33" customFormat="1" ht="14">
      <c r="A107" s="64"/>
      <c r="B107" s="70"/>
      <c r="C107" s="71"/>
      <c r="D107" s="72"/>
      <c r="E107" s="72"/>
      <c r="F107" s="73"/>
      <c r="G107" s="71"/>
      <c r="H107" s="72"/>
      <c r="I107" s="72"/>
      <c r="J107" s="73"/>
      <c r="K107" s="73"/>
      <c r="L107" s="72"/>
      <c r="M107" s="72"/>
      <c r="N107" s="64"/>
      <c r="O107" s="73"/>
      <c r="P107" s="72"/>
      <c r="Q107" s="72"/>
      <c r="S107" s="45"/>
      <c r="T107" s="46"/>
      <c r="U107" s="47"/>
    </row>
    <row r="108" spans="1:21" s="33" customFormat="1" ht="14">
      <c r="B108" s="65"/>
      <c r="C108" s="45"/>
      <c r="D108" s="46"/>
      <c r="E108" s="47"/>
      <c r="G108" s="45"/>
      <c r="H108" s="46"/>
      <c r="I108" s="47"/>
    </row>
    <row r="109" spans="1:21" s="33" customFormat="1" ht="14">
      <c r="B109" s="65"/>
      <c r="C109" s="45"/>
      <c r="D109" s="46"/>
      <c r="E109" s="47"/>
      <c r="G109" s="45"/>
      <c r="H109" s="46"/>
      <c r="I109" s="47"/>
      <c r="K109" s="45"/>
      <c r="L109" s="46"/>
      <c r="M109" s="47"/>
      <c r="O109" s="45"/>
      <c r="P109" s="46"/>
      <c r="Q109" s="47"/>
      <c r="S109" s="45"/>
      <c r="T109" s="46"/>
      <c r="U109" s="47"/>
    </row>
    <row r="110" spans="1:21" s="33" customFormat="1" ht="14">
      <c r="B110" s="65"/>
      <c r="C110" s="45"/>
      <c r="D110" s="46"/>
      <c r="E110" s="47"/>
      <c r="G110" s="45"/>
      <c r="H110" s="46"/>
      <c r="I110" s="47"/>
      <c r="K110" s="45"/>
      <c r="L110" s="46"/>
      <c r="M110" s="47"/>
      <c r="O110" s="45"/>
      <c r="P110" s="46"/>
      <c r="Q110" s="47"/>
      <c r="S110" s="45"/>
      <c r="T110" s="46"/>
      <c r="U110" s="47"/>
    </row>
    <row r="111" spans="1:21" s="33" customFormat="1" ht="14">
      <c r="B111" s="65"/>
      <c r="C111" s="45"/>
      <c r="D111" s="46"/>
      <c r="E111" s="47"/>
      <c r="G111" s="45"/>
      <c r="H111" s="46"/>
      <c r="I111" s="47"/>
      <c r="K111" s="45"/>
      <c r="L111" s="46"/>
      <c r="M111" s="47"/>
      <c r="O111" s="45"/>
      <c r="P111" s="46"/>
      <c r="Q111" s="47"/>
      <c r="S111" s="45"/>
      <c r="T111" s="46"/>
      <c r="U111" s="47"/>
    </row>
    <row r="112" spans="1:21" s="33" customFormat="1" ht="14">
      <c r="B112" s="66"/>
      <c r="C112" s="39"/>
      <c r="D112" s="40"/>
      <c r="E112" s="36"/>
      <c r="F112" s="36"/>
      <c r="G112" s="71"/>
      <c r="H112" s="40"/>
      <c r="I112" s="36"/>
      <c r="J112" s="36"/>
      <c r="K112" s="39"/>
      <c r="L112" s="40"/>
      <c r="M112" s="36"/>
      <c r="O112" s="39"/>
      <c r="P112" s="40"/>
      <c r="Q112" s="36"/>
      <c r="S112" s="39"/>
      <c r="T112" s="40"/>
      <c r="U112" s="36"/>
    </row>
    <row r="113" spans="2:22" s="33" customFormat="1" ht="14">
      <c r="B113" s="65"/>
      <c r="C113" s="45"/>
      <c r="D113" s="46"/>
      <c r="E113" s="47"/>
      <c r="G113" s="34"/>
      <c r="H113" s="34"/>
      <c r="I113" s="34"/>
      <c r="L113" s="46"/>
    </row>
    <row r="114" spans="2:22" s="33" customFormat="1" ht="14">
      <c r="B114" s="65"/>
      <c r="C114" s="45"/>
      <c r="D114" s="46"/>
      <c r="E114" s="47"/>
      <c r="G114" s="21"/>
      <c r="H114" s="18"/>
      <c r="I114" s="19"/>
      <c r="K114" s="45"/>
      <c r="L114" s="46"/>
      <c r="M114" s="47"/>
      <c r="O114" s="45"/>
      <c r="P114" s="46"/>
      <c r="Q114" s="47"/>
      <c r="S114" s="45"/>
      <c r="T114" s="46"/>
      <c r="U114" s="47"/>
    </row>
    <row r="115" spans="2:22" s="33" customFormat="1" ht="14">
      <c r="B115" s="65"/>
      <c r="C115" s="35"/>
      <c r="D115" s="46"/>
      <c r="E115" s="47"/>
      <c r="G115" s="21"/>
      <c r="H115" s="18"/>
      <c r="I115" s="19"/>
    </row>
    <row r="116" spans="2:22" s="33" customFormat="1" ht="14">
      <c r="B116" s="65"/>
      <c r="C116" s="35"/>
      <c r="D116" s="46"/>
      <c r="E116" s="47"/>
      <c r="G116" s="21"/>
      <c r="H116" s="18"/>
      <c r="I116" s="19"/>
      <c r="K116" s="45"/>
      <c r="L116" s="46"/>
      <c r="M116" s="47"/>
      <c r="O116" s="45"/>
      <c r="P116" s="46"/>
      <c r="Q116" s="47"/>
      <c r="S116" s="45"/>
      <c r="T116" s="46"/>
      <c r="U116" s="47"/>
    </row>
    <row r="117" spans="2:22" s="33" customFormat="1" ht="14">
      <c r="B117" s="65"/>
      <c r="C117" s="45"/>
      <c r="D117" s="46"/>
      <c r="E117" s="47"/>
      <c r="G117" s="21"/>
      <c r="H117" s="18"/>
      <c r="I117" s="19"/>
      <c r="K117" s="45"/>
      <c r="L117" s="46"/>
      <c r="M117" s="47"/>
      <c r="O117" s="45"/>
      <c r="P117" s="46"/>
      <c r="Q117" s="47"/>
      <c r="S117" s="45"/>
      <c r="T117" s="46"/>
      <c r="U117" s="47"/>
    </row>
    <row r="118" spans="2:22" s="33" customFormat="1" ht="14">
      <c r="B118" s="65"/>
      <c r="C118" s="45"/>
      <c r="D118" s="46"/>
      <c r="E118" s="47"/>
      <c r="G118" s="21"/>
      <c r="H118" s="18"/>
      <c r="I118" s="19"/>
      <c r="K118" s="45"/>
      <c r="L118" s="46"/>
      <c r="M118" s="47"/>
      <c r="O118" s="45"/>
      <c r="P118" s="46"/>
      <c r="Q118" s="47"/>
      <c r="S118" s="45"/>
      <c r="T118" s="46"/>
      <c r="U118" s="47"/>
    </row>
    <row r="119" spans="2:22" s="33" customFormat="1" ht="14">
      <c r="C119" s="66"/>
      <c r="D119" s="39"/>
      <c r="E119" s="40"/>
      <c r="F119" s="36"/>
      <c r="G119" s="39"/>
      <c r="H119" s="40"/>
      <c r="I119" s="39"/>
      <c r="J119" s="36"/>
      <c r="K119" s="36"/>
      <c r="L119" s="39"/>
      <c r="M119" s="40"/>
      <c r="N119" s="36"/>
      <c r="P119" s="39"/>
      <c r="Q119" s="40"/>
      <c r="R119" s="36"/>
      <c r="T119" s="39"/>
      <c r="U119" s="40"/>
      <c r="V119" s="36"/>
    </row>
    <row r="120" spans="2:22" s="33" customFormat="1" ht="14">
      <c r="B120" s="65"/>
      <c r="C120" s="45"/>
      <c r="D120" s="46"/>
      <c r="E120" s="47"/>
      <c r="G120" s="34"/>
      <c r="H120" s="34"/>
      <c r="I120" s="34"/>
      <c r="L120" s="46"/>
    </row>
    <row r="121" spans="2:22" s="33" customFormat="1" ht="14">
      <c r="B121" s="65"/>
      <c r="C121" s="45"/>
      <c r="D121" s="46"/>
      <c r="E121" s="47"/>
      <c r="G121" s="71"/>
      <c r="H121" s="85"/>
      <c r="I121" s="36"/>
      <c r="K121" s="45"/>
      <c r="L121" s="46"/>
      <c r="M121" s="47"/>
      <c r="O121" s="45"/>
      <c r="P121" s="46"/>
      <c r="Q121" s="47"/>
      <c r="S121" s="45"/>
      <c r="T121" s="46"/>
      <c r="U121" s="47"/>
    </row>
    <row r="122" spans="2:22" s="33" customFormat="1" ht="14">
      <c r="B122" s="65"/>
      <c r="C122" s="45"/>
      <c r="D122" s="46"/>
      <c r="E122" s="47"/>
      <c r="G122" s="45"/>
      <c r="H122" s="46"/>
      <c r="I122" s="47"/>
    </row>
    <row r="123" spans="2:22" s="33" customFormat="1" ht="14">
      <c r="B123" s="65"/>
      <c r="C123" s="45"/>
      <c r="D123" s="46"/>
      <c r="E123" s="47"/>
      <c r="G123" s="45"/>
      <c r="H123" s="46"/>
      <c r="I123" s="47"/>
      <c r="K123" s="45"/>
      <c r="L123" s="46"/>
      <c r="M123" s="47"/>
      <c r="O123" s="45"/>
      <c r="P123" s="46"/>
      <c r="Q123" s="47"/>
      <c r="S123" s="45"/>
      <c r="T123" s="46"/>
      <c r="U123" s="47"/>
    </row>
    <row r="124" spans="2:22" s="33" customFormat="1" ht="14">
      <c r="B124" s="65"/>
      <c r="C124" s="45"/>
      <c r="D124" s="46"/>
      <c r="E124" s="47"/>
      <c r="G124" s="45"/>
      <c r="H124" s="46"/>
      <c r="I124" s="47"/>
      <c r="K124" s="45"/>
      <c r="L124" s="46"/>
      <c r="M124" s="47"/>
      <c r="O124" s="45"/>
      <c r="P124" s="46"/>
      <c r="Q124" s="47"/>
      <c r="S124" s="45"/>
      <c r="T124" s="46"/>
      <c r="U124" s="47"/>
    </row>
    <row r="125" spans="2:22" s="33" customFormat="1" ht="14">
      <c r="B125" s="65"/>
      <c r="C125" s="45"/>
      <c r="D125" s="46"/>
      <c r="E125" s="47"/>
      <c r="G125" s="45"/>
      <c r="H125" s="46"/>
      <c r="I125" s="47"/>
      <c r="K125" s="45"/>
      <c r="L125" s="46"/>
      <c r="M125" s="47"/>
      <c r="O125" s="45"/>
      <c r="P125" s="46"/>
      <c r="Q125" s="47"/>
      <c r="S125" s="45"/>
      <c r="T125" s="46"/>
      <c r="U125" s="47"/>
    </row>
    <row r="126" spans="2:22" s="33" customFormat="1" ht="14">
      <c r="B126" s="66"/>
      <c r="C126" s="39"/>
      <c r="D126" s="40"/>
      <c r="E126" s="36"/>
      <c r="F126" s="36"/>
      <c r="G126" s="39"/>
      <c r="H126" s="40"/>
      <c r="I126" s="36"/>
      <c r="J126" s="36"/>
      <c r="K126" s="39"/>
      <c r="L126" s="40"/>
      <c r="M126" s="36"/>
      <c r="O126" s="39"/>
      <c r="P126" s="40"/>
      <c r="Q126" s="36"/>
      <c r="S126" s="39"/>
      <c r="T126" s="40"/>
      <c r="U126" s="36"/>
    </row>
    <row r="127" spans="2:22" s="33" customFormat="1" ht="14">
      <c r="B127" s="65"/>
      <c r="C127" s="45"/>
      <c r="D127" s="46"/>
      <c r="E127" s="47"/>
      <c r="H127" s="46"/>
      <c r="L127" s="46"/>
    </row>
    <row r="128" spans="2:22" s="33" customFormat="1" ht="14">
      <c r="B128" s="65"/>
      <c r="C128" s="45"/>
      <c r="D128" s="46"/>
      <c r="E128" s="47"/>
      <c r="F128" s="45"/>
      <c r="G128" s="45"/>
      <c r="H128" s="46"/>
      <c r="I128" s="47"/>
      <c r="K128" s="45"/>
      <c r="L128" s="46"/>
      <c r="M128" s="47"/>
      <c r="O128" s="45"/>
      <c r="P128" s="46"/>
      <c r="Q128" s="47"/>
      <c r="S128" s="45"/>
      <c r="T128" s="46"/>
      <c r="U128" s="47"/>
    </row>
    <row r="129" spans="2:21" s="33" customFormat="1" ht="14">
      <c r="B129" s="65"/>
      <c r="C129" s="45"/>
      <c r="D129" s="46"/>
      <c r="E129" s="47"/>
      <c r="F129" s="45"/>
      <c r="G129" s="45"/>
      <c r="H129" s="46"/>
      <c r="I129" s="47"/>
    </row>
    <row r="130" spans="2:21" s="33" customFormat="1" ht="14">
      <c r="B130" s="65"/>
      <c r="C130" s="45"/>
      <c r="D130" s="46"/>
      <c r="E130" s="47"/>
      <c r="F130" s="45"/>
      <c r="G130" s="45"/>
      <c r="H130" s="46"/>
      <c r="I130" s="47"/>
      <c r="K130" s="45"/>
      <c r="L130" s="46"/>
      <c r="M130" s="47"/>
      <c r="O130" s="45"/>
      <c r="P130" s="46"/>
      <c r="Q130" s="47"/>
      <c r="S130" s="45"/>
      <c r="T130" s="46"/>
      <c r="U130" s="47"/>
    </row>
    <row r="131" spans="2:21" s="33" customFormat="1" ht="14">
      <c r="B131" s="65"/>
      <c r="C131" s="45"/>
      <c r="D131" s="46"/>
      <c r="E131" s="47"/>
      <c r="F131" s="45"/>
      <c r="G131" s="45"/>
      <c r="H131" s="46"/>
      <c r="I131" s="47"/>
      <c r="K131" s="45"/>
      <c r="L131" s="46"/>
      <c r="M131" s="47"/>
      <c r="O131" s="45"/>
      <c r="P131" s="46"/>
      <c r="Q131" s="47"/>
      <c r="S131" s="45"/>
      <c r="T131" s="46"/>
      <c r="U131" s="47"/>
    </row>
    <row r="132" spans="2:21" s="33" customFormat="1" ht="14">
      <c r="B132" s="65"/>
      <c r="C132" s="45"/>
      <c r="D132" s="46"/>
      <c r="E132" s="47"/>
      <c r="F132" s="45"/>
      <c r="G132" s="45"/>
      <c r="H132" s="46"/>
      <c r="I132" s="47"/>
      <c r="K132" s="45"/>
      <c r="L132" s="46"/>
      <c r="M132" s="47"/>
      <c r="O132" s="45"/>
      <c r="P132" s="46"/>
      <c r="Q132" s="47"/>
      <c r="S132" s="45"/>
      <c r="T132" s="46"/>
      <c r="U132" s="47"/>
    </row>
    <row r="133" spans="2:21" s="33" customFormat="1" ht="14">
      <c r="B133" s="66"/>
      <c r="C133" s="39"/>
      <c r="D133" s="40"/>
      <c r="E133" s="36"/>
      <c r="F133" s="36"/>
      <c r="G133" s="39"/>
      <c r="H133" s="40"/>
      <c r="I133" s="36"/>
      <c r="J133" s="36"/>
      <c r="K133" s="39"/>
      <c r="L133" s="40"/>
      <c r="M133" s="36"/>
      <c r="O133" s="39"/>
      <c r="P133" s="40"/>
      <c r="Q133" s="36"/>
      <c r="S133" s="39"/>
      <c r="T133" s="40"/>
      <c r="U133" s="36"/>
    </row>
    <row r="134" spans="2:21" s="33" customFormat="1" ht="14">
      <c r="B134" s="65"/>
      <c r="C134" s="45"/>
      <c r="D134" s="46"/>
      <c r="E134" s="47"/>
      <c r="H134" s="46"/>
      <c r="L134" s="46"/>
    </row>
    <row r="135" spans="2:21" s="33" customFormat="1" ht="14">
      <c r="B135" s="65"/>
      <c r="C135" s="45"/>
      <c r="D135" s="46"/>
      <c r="E135" s="47"/>
      <c r="F135" s="45"/>
      <c r="G135" s="45"/>
      <c r="H135" s="46"/>
      <c r="I135" s="47"/>
      <c r="K135" s="45"/>
      <c r="L135" s="46"/>
      <c r="M135" s="47"/>
      <c r="O135" s="45"/>
      <c r="P135" s="46"/>
      <c r="Q135" s="47"/>
      <c r="S135" s="45"/>
      <c r="T135" s="46"/>
      <c r="U135" s="47"/>
    </row>
    <row r="136" spans="2:21" s="33" customFormat="1" ht="14">
      <c r="B136" s="65"/>
      <c r="C136" s="45"/>
      <c r="D136" s="46"/>
      <c r="E136" s="47"/>
      <c r="F136" s="45"/>
      <c r="G136" s="45"/>
      <c r="H136" s="46"/>
      <c r="I136" s="47"/>
    </row>
    <row r="137" spans="2:21" s="33" customFormat="1" ht="14">
      <c r="B137" s="65"/>
      <c r="C137" s="45"/>
      <c r="D137" s="46"/>
      <c r="E137" s="47"/>
      <c r="F137" s="45"/>
      <c r="G137" s="45"/>
      <c r="H137" s="46"/>
      <c r="I137" s="47"/>
      <c r="K137" s="45"/>
      <c r="L137" s="46"/>
      <c r="M137" s="47"/>
      <c r="O137" s="45"/>
      <c r="P137" s="46"/>
      <c r="Q137" s="47"/>
      <c r="S137" s="45"/>
      <c r="T137" s="46"/>
      <c r="U137" s="47"/>
    </row>
    <row r="138" spans="2:21" s="33" customFormat="1" ht="14">
      <c r="B138" s="65"/>
      <c r="C138" s="45"/>
      <c r="D138" s="46"/>
      <c r="E138" s="47"/>
      <c r="F138" s="45"/>
      <c r="G138" s="45"/>
      <c r="H138" s="46"/>
      <c r="I138" s="47"/>
      <c r="K138" s="45"/>
      <c r="L138" s="46"/>
      <c r="M138" s="47"/>
      <c r="O138" s="45"/>
      <c r="P138" s="46"/>
      <c r="Q138" s="47"/>
      <c r="S138" s="45"/>
      <c r="T138" s="46"/>
      <c r="U138" s="47"/>
    </row>
    <row r="139" spans="2:21" s="33" customFormat="1" ht="14">
      <c r="B139" s="65"/>
      <c r="C139" s="45"/>
      <c r="D139" s="46"/>
      <c r="E139" s="47"/>
      <c r="F139" s="45"/>
      <c r="G139" s="45"/>
      <c r="H139" s="46"/>
      <c r="I139" s="47"/>
      <c r="K139" s="45"/>
      <c r="L139" s="46"/>
      <c r="M139" s="47"/>
      <c r="O139" s="45"/>
      <c r="P139" s="46"/>
      <c r="Q139" s="47"/>
      <c r="S139" s="45"/>
      <c r="T139" s="46"/>
      <c r="U139" s="47"/>
    </row>
    <row r="140" spans="2:21" s="33" customFormat="1" ht="14">
      <c r="B140" s="66"/>
      <c r="C140" s="39"/>
      <c r="D140" s="40"/>
      <c r="E140" s="36"/>
      <c r="F140" s="36"/>
      <c r="G140" s="39"/>
      <c r="H140" s="40"/>
      <c r="I140" s="36"/>
      <c r="J140" s="36"/>
      <c r="K140" s="39"/>
      <c r="L140" s="40"/>
      <c r="M140" s="36"/>
      <c r="O140" s="39"/>
      <c r="P140" s="40"/>
      <c r="Q140" s="36"/>
      <c r="S140" s="39"/>
      <c r="T140" s="40"/>
      <c r="U140" s="36"/>
    </row>
    <row r="141" spans="2:21" s="33" customFormat="1" ht="14">
      <c r="B141" s="65"/>
      <c r="C141" s="45"/>
      <c r="D141" s="46"/>
      <c r="E141" s="47"/>
      <c r="H141" s="46"/>
      <c r="L141" s="46"/>
    </row>
    <row r="142" spans="2:21" s="33" customFormat="1" ht="14">
      <c r="B142" s="65"/>
      <c r="C142" s="45"/>
      <c r="D142" s="46"/>
      <c r="E142" s="47"/>
      <c r="F142" s="45"/>
      <c r="G142" s="45"/>
      <c r="H142" s="46"/>
      <c r="I142" s="47"/>
      <c r="K142" s="45"/>
      <c r="L142" s="46"/>
      <c r="M142" s="47"/>
      <c r="O142" s="45"/>
      <c r="P142" s="46"/>
      <c r="Q142" s="47"/>
      <c r="S142" s="45"/>
      <c r="T142" s="46"/>
      <c r="U142" s="47"/>
    </row>
    <row r="143" spans="2:21" s="33" customFormat="1" ht="14">
      <c r="B143" s="65"/>
      <c r="C143" s="45"/>
      <c r="D143" s="46"/>
      <c r="E143" s="47"/>
      <c r="F143" s="45"/>
      <c r="G143" s="45"/>
      <c r="H143" s="46"/>
      <c r="I143" s="47"/>
    </row>
    <row r="144" spans="2:21" s="33" customFormat="1" ht="14">
      <c r="B144" s="65"/>
      <c r="C144" s="45"/>
      <c r="D144" s="46"/>
      <c r="E144" s="47"/>
      <c r="F144" s="45"/>
      <c r="G144" s="45"/>
      <c r="H144" s="46"/>
      <c r="I144" s="47"/>
      <c r="K144" s="45"/>
      <c r="L144" s="46"/>
      <c r="M144" s="47"/>
      <c r="O144" s="45"/>
      <c r="P144" s="46"/>
      <c r="Q144" s="47"/>
      <c r="S144" s="45"/>
      <c r="T144" s="46"/>
      <c r="U144" s="47"/>
    </row>
    <row r="145" spans="2:21" s="33" customFormat="1" ht="14">
      <c r="B145" s="65"/>
      <c r="C145" s="45"/>
      <c r="D145" s="46"/>
      <c r="E145" s="47"/>
      <c r="F145" s="45"/>
      <c r="G145" s="45"/>
      <c r="H145" s="46"/>
      <c r="I145" s="47"/>
      <c r="K145" s="45"/>
      <c r="L145" s="46"/>
      <c r="M145" s="47"/>
      <c r="O145" s="45"/>
      <c r="P145" s="46"/>
      <c r="Q145" s="47"/>
      <c r="S145" s="45"/>
      <c r="T145" s="46"/>
      <c r="U145" s="47"/>
    </row>
    <row r="146" spans="2:21" s="33" customFormat="1" ht="14">
      <c r="B146" s="65"/>
      <c r="C146" s="45"/>
      <c r="D146" s="46"/>
      <c r="E146" s="47"/>
      <c r="G146" s="45"/>
      <c r="H146" s="46"/>
      <c r="I146" s="47"/>
      <c r="K146" s="45"/>
      <c r="L146" s="46"/>
      <c r="M146" s="47"/>
      <c r="O146" s="45"/>
      <c r="P146" s="46"/>
      <c r="Q146" s="47"/>
      <c r="S146" s="45"/>
      <c r="T146" s="46"/>
      <c r="U146" s="47"/>
    </row>
    <row r="147" spans="2:21" s="33" customFormat="1" ht="14">
      <c r="B147" s="66"/>
      <c r="C147" s="39"/>
      <c r="D147" s="40"/>
      <c r="E147" s="36"/>
      <c r="F147" s="36"/>
      <c r="G147" s="39"/>
      <c r="H147" s="40"/>
      <c r="I147" s="36"/>
      <c r="J147" s="36"/>
      <c r="K147" s="39"/>
      <c r="L147" s="40"/>
      <c r="M147" s="36"/>
      <c r="O147" s="39"/>
      <c r="P147" s="40"/>
      <c r="Q147" s="36"/>
      <c r="S147" s="39"/>
      <c r="T147" s="40"/>
      <c r="U147" s="36"/>
    </row>
    <row r="148" spans="2:21" s="33" customFormat="1" ht="14">
      <c r="B148" s="65"/>
      <c r="C148" s="45"/>
      <c r="D148" s="46"/>
      <c r="E148" s="47"/>
      <c r="H148" s="46"/>
      <c r="L148" s="46"/>
    </row>
    <row r="149" spans="2:21" s="33" customFormat="1" ht="14">
      <c r="B149" s="65"/>
      <c r="C149" s="45"/>
      <c r="D149" s="46"/>
      <c r="E149" s="47"/>
      <c r="F149" s="45"/>
      <c r="G149" s="45"/>
      <c r="H149" s="46"/>
      <c r="I149" s="47"/>
      <c r="K149" s="45"/>
      <c r="L149" s="46"/>
      <c r="M149" s="47"/>
      <c r="O149" s="45"/>
      <c r="P149" s="46"/>
      <c r="Q149" s="47"/>
      <c r="S149" s="45"/>
      <c r="T149" s="46"/>
      <c r="U149" s="47"/>
    </row>
    <row r="150" spans="2:21" s="33" customFormat="1" ht="14">
      <c r="B150" s="65"/>
      <c r="C150" s="45"/>
      <c r="D150" s="46"/>
      <c r="E150" s="47"/>
      <c r="F150" s="45"/>
      <c r="G150" s="45"/>
      <c r="H150" s="46"/>
      <c r="I150" s="47"/>
    </row>
    <row r="151" spans="2:21" s="33" customFormat="1" ht="14">
      <c r="B151" s="65"/>
      <c r="C151" s="45"/>
      <c r="D151" s="46"/>
      <c r="E151" s="47"/>
      <c r="F151" s="45"/>
      <c r="G151" s="45"/>
      <c r="H151" s="46"/>
      <c r="I151" s="47"/>
      <c r="K151" s="45"/>
      <c r="L151" s="46"/>
      <c r="M151" s="47"/>
      <c r="O151" s="45"/>
      <c r="P151" s="46"/>
      <c r="Q151" s="47"/>
      <c r="S151" s="45"/>
      <c r="T151" s="46"/>
      <c r="U151" s="47"/>
    </row>
    <row r="152" spans="2:21" s="33" customFormat="1" ht="14">
      <c r="B152" s="65"/>
      <c r="C152" s="45"/>
      <c r="D152" s="46"/>
      <c r="E152" s="47"/>
      <c r="F152" s="45"/>
      <c r="G152" s="45"/>
      <c r="H152" s="46"/>
      <c r="I152" s="47"/>
      <c r="K152" s="45"/>
      <c r="L152" s="46"/>
      <c r="M152" s="47"/>
      <c r="O152" s="45"/>
      <c r="P152" s="46"/>
      <c r="Q152" s="47"/>
      <c r="S152" s="45"/>
      <c r="T152" s="46"/>
      <c r="U152" s="47"/>
    </row>
    <row r="153" spans="2:21" s="33" customFormat="1" ht="14">
      <c r="B153" s="65"/>
      <c r="C153" s="45"/>
      <c r="D153" s="46"/>
      <c r="E153" s="47"/>
      <c r="G153" s="45"/>
      <c r="H153" s="46"/>
      <c r="I153" s="47"/>
      <c r="K153" s="45"/>
      <c r="L153" s="46"/>
      <c r="M153" s="47"/>
      <c r="O153" s="45"/>
      <c r="P153" s="46"/>
      <c r="Q153" s="47"/>
      <c r="S153" s="45"/>
      <c r="T153" s="46"/>
      <c r="U153" s="47"/>
    </row>
    <row r="154" spans="2:21" s="33" customFormat="1" ht="14">
      <c r="B154" s="66"/>
      <c r="C154" s="39"/>
      <c r="D154" s="40"/>
      <c r="E154" s="36"/>
      <c r="F154" s="36"/>
      <c r="G154" s="39"/>
      <c r="H154" s="40"/>
      <c r="I154" s="36"/>
      <c r="J154" s="36"/>
      <c r="K154" s="39"/>
      <c r="L154" s="40"/>
      <c r="M154" s="36"/>
      <c r="O154" s="39"/>
      <c r="P154" s="40"/>
      <c r="Q154" s="36"/>
      <c r="S154" s="39"/>
      <c r="T154" s="40"/>
      <c r="U154" s="36"/>
    </row>
    <row r="155" spans="2:21" s="33" customFormat="1" ht="14">
      <c r="B155" s="65"/>
      <c r="C155" s="45"/>
      <c r="D155" s="46"/>
      <c r="E155" s="47"/>
      <c r="H155" s="46"/>
      <c r="L155" s="46"/>
    </row>
    <row r="156" spans="2:21" s="33" customFormat="1" ht="14">
      <c r="B156" s="65"/>
      <c r="C156" s="45"/>
      <c r="D156" s="46"/>
      <c r="E156" s="47"/>
      <c r="G156" s="45"/>
      <c r="H156" s="46"/>
      <c r="I156" s="47"/>
      <c r="K156" s="45"/>
      <c r="L156" s="46"/>
      <c r="M156" s="47"/>
      <c r="O156" s="45"/>
      <c r="P156" s="46"/>
      <c r="Q156" s="47"/>
      <c r="S156" s="45"/>
      <c r="T156" s="46"/>
      <c r="U156" s="47"/>
    </row>
    <row r="157" spans="2:21" s="33" customFormat="1" ht="14">
      <c r="B157" s="65"/>
      <c r="C157" s="45"/>
      <c r="D157" s="46"/>
      <c r="E157" s="47"/>
      <c r="G157" s="45"/>
      <c r="H157" s="46"/>
      <c r="I157" s="47"/>
    </row>
    <row r="158" spans="2:21" s="33" customFormat="1" ht="14">
      <c r="B158" s="65"/>
      <c r="C158" s="45"/>
      <c r="D158" s="46"/>
      <c r="E158" s="47"/>
      <c r="G158" s="45"/>
      <c r="H158" s="46"/>
      <c r="I158" s="47"/>
      <c r="K158" s="45"/>
      <c r="L158" s="46"/>
      <c r="M158" s="47"/>
      <c r="O158" s="45"/>
      <c r="P158" s="46"/>
      <c r="Q158" s="47"/>
      <c r="S158" s="45"/>
      <c r="T158" s="46"/>
      <c r="U158" s="47"/>
    </row>
    <row r="159" spans="2:21" s="33" customFormat="1" ht="14">
      <c r="B159" s="65"/>
      <c r="C159" s="45"/>
      <c r="D159" s="46"/>
      <c r="E159" s="47"/>
      <c r="G159" s="45"/>
      <c r="H159" s="46"/>
      <c r="I159" s="47"/>
      <c r="K159" s="45"/>
      <c r="L159" s="46"/>
      <c r="M159" s="47"/>
      <c r="O159" s="45"/>
      <c r="P159" s="46"/>
      <c r="Q159" s="47"/>
      <c r="S159" s="45"/>
      <c r="T159" s="46"/>
      <c r="U159" s="47"/>
    </row>
    <row r="160" spans="2:21" s="33" customFormat="1" ht="14">
      <c r="B160" s="65"/>
      <c r="C160" s="45"/>
      <c r="D160" s="46"/>
      <c r="E160" s="47"/>
      <c r="G160" s="45"/>
      <c r="H160" s="46"/>
      <c r="I160" s="47"/>
      <c r="K160" s="45"/>
      <c r="L160" s="46"/>
      <c r="M160" s="47"/>
      <c r="O160" s="45"/>
      <c r="P160" s="46"/>
      <c r="Q160" s="47"/>
      <c r="S160" s="45"/>
      <c r="T160" s="46"/>
      <c r="U160" s="47"/>
    </row>
    <row r="161" spans="2:21" s="6" customFormat="1" ht="14">
      <c r="B161" s="66"/>
      <c r="C161" s="39"/>
      <c r="D161" s="40"/>
      <c r="E161" s="36"/>
      <c r="F161" s="36"/>
      <c r="G161" s="39"/>
      <c r="H161" s="40"/>
      <c r="I161" s="36"/>
      <c r="J161" s="36"/>
      <c r="K161" s="39"/>
      <c r="L161" s="40"/>
      <c r="M161" s="36"/>
      <c r="N161" s="33"/>
      <c r="O161" s="39"/>
      <c r="P161" s="40"/>
      <c r="Q161" s="36"/>
      <c r="R161" s="33"/>
      <c r="S161" s="39"/>
      <c r="T161" s="40"/>
      <c r="U161" s="36"/>
    </row>
    <row r="162" spans="2:21" s="33" customFormat="1" ht="14">
      <c r="B162" s="65"/>
      <c r="C162" s="45"/>
      <c r="D162" s="46"/>
      <c r="E162" s="47"/>
      <c r="H162" s="46"/>
      <c r="L162" s="46"/>
    </row>
    <row r="163" spans="2:21" s="33" customFormat="1" ht="14">
      <c r="B163" s="65"/>
      <c r="C163" s="45"/>
      <c r="D163" s="46"/>
      <c r="E163" s="47"/>
      <c r="G163" s="45"/>
      <c r="H163" s="46"/>
      <c r="I163" s="47"/>
      <c r="K163" s="45"/>
      <c r="L163" s="46"/>
      <c r="M163" s="47"/>
      <c r="O163" s="45"/>
      <c r="P163" s="46"/>
      <c r="Q163" s="47"/>
      <c r="S163" s="45"/>
      <c r="T163" s="46"/>
      <c r="U163" s="47"/>
    </row>
    <row r="164" spans="2:21" s="33" customFormat="1" ht="14">
      <c r="B164" s="65"/>
      <c r="C164" s="45"/>
      <c r="D164" s="46"/>
      <c r="E164" s="47"/>
      <c r="G164" s="45"/>
      <c r="H164" s="46"/>
      <c r="I164" s="47"/>
    </row>
    <row r="165" spans="2:21" s="33" customFormat="1" ht="14">
      <c r="B165" s="65"/>
      <c r="C165" s="45"/>
      <c r="D165" s="46"/>
      <c r="E165" s="47"/>
      <c r="G165" s="45"/>
      <c r="H165" s="46"/>
      <c r="I165" s="47"/>
      <c r="K165" s="45"/>
      <c r="L165" s="46"/>
      <c r="M165" s="47"/>
      <c r="O165" s="45"/>
      <c r="P165" s="46"/>
      <c r="Q165" s="47"/>
      <c r="S165" s="45"/>
      <c r="T165" s="46"/>
      <c r="U165" s="47"/>
    </row>
    <row r="166" spans="2:21" s="33" customFormat="1" ht="14">
      <c r="B166" s="65"/>
      <c r="C166" s="45"/>
      <c r="D166" s="46"/>
      <c r="E166" s="47"/>
      <c r="G166" s="45"/>
      <c r="H166" s="46"/>
      <c r="I166" s="47"/>
      <c r="K166" s="45"/>
      <c r="L166" s="46"/>
      <c r="M166" s="47"/>
      <c r="O166" s="45"/>
      <c r="P166" s="46"/>
      <c r="Q166" s="47"/>
      <c r="S166" s="45"/>
      <c r="T166" s="46"/>
      <c r="U166" s="47"/>
    </row>
    <row r="167" spans="2:21" s="33" customFormat="1" ht="14">
      <c r="B167" s="65"/>
      <c r="C167" s="45"/>
      <c r="D167" s="46"/>
      <c r="E167" s="47"/>
      <c r="G167" s="45"/>
      <c r="H167" s="46"/>
      <c r="I167" s="47"/>
      <c r="K167" s="45"/>
      <c r="L167" s="46"/>
      <c r="M167" s="47"/>
      <c r="O167" s="45"/>
      <c r="P167" s="46"/>
      <c r="Q167" s="47"/>
      <c r="S167" s="45"/>
      <c r="T167" s="46"/>
      <c r="U167" s="47"/>
    </row>
    <row r="168" spans="2:21" s="33" customFormat="1" ht="14">
      <c r="B168" s="66"/>
      <c r="C168" s="39"/>
      <c r="D168" s="40"/>
      <c r="E168" s="36"/>
      <c r="F168" s="36"/>
      <c r="G168" s="39"/>
      <c r="H168" s="40"/>
      <c r="I168" s="36"/>
      <c r="J168" s="36"/>
      <c r="K168" s="39"/>
      <c r="L168" s="40"/>
      <c r="M168" s="36"/>
      <c r="O168" s="39"/>
      <c r="P168" s="40"/>
      <c r="Q168" s="36"/>
      <c r="S168" s="39"/>
      <c r="T168" s="40"/>
      <c r="U168" s="36"/>
    </row>
    <row r="169" spans="2:21" s="33" customFormat="1" ht="14">
      <c r="B169" s="65"/>
      <c r="C169" s="45"/>
      <c r="D169" s="46"/>
      <c r="E169" s="47"/>
      <c r="H169" s="46"/>
      <c r="L169" s="46"/>
    </row>
    <row r="170" spans="2:21" s="33" customFormat="1" ht="14">
      <c r="B170" s="65"/>
      <c r="C170" s="45"/>
      <c r="D170" s="46"/>
      <c r="E170" s="47"/>
      <c r="G170" s="45"/>
      <c r="H170" s="46"/>
      <c r="I170" s="47"/>
      <c r="K170" s="45"/>
      <c r="L170" s="46"/>
      <c r="M170" s="47"/>
      <c r="O170" s="45"/>
      <c r="P170" s="46"/>
      <c r="Q170" s="47"/>
      <c r="S170" s="45"/>
      <c r="T170" s="46"/>
      <c r="U170" s="47"/>
    </row>
    <row r="171" spans="2:21" s="33" customFormat="1" ht="14">
      <c r="B171" s="65"/>
      <c r="C171" s="45"/>
      <c r="D171" s="46"/>
      <c r="E171" s="47"/>
      <c r="G171" s="45"/>
      <c r="H171" s="46"/>
      <c r="I171" s="47"/>
    </row>
    <row r="172" spans="2:21" s="33" customFormat="1" ht="14">
      <c r="B172" s="65"/>
      <c r="C172" s="45"/>
      <c r="D172" s="46"/>
      <c r="E172" s="47"/>
      <c r="G172" s="45"/>
      <c r="H172" s="46"/>
      <c r="I172" s="47"/>
      <c r="K172" s="45"/>
      <c r="L172" s="46"/>
      <c r="M172" s="47"/>
      <c r="O172" s="45"/>
      <c r="P172" s="46"/>
      <c r="Q172" s="47"/>
      <c r="S172" s="45"/>
      <c r="T172" s="46"/>
      <c r="U172" s="47"/>
    </row>
    <row r="173" spans="2:21" s="33" customFormat="1" ht="14">
      <c r="B173" s="65"/>
      <c r="C173" s="45"/>
      <c r="D173" s="46"/>
      <c r="E173" s="47"/>
      <c r="G173" s="45"/>
      <c r="H173" s="46"/>
      <c r="I173" s="47"/>
      <c r="K173" s="45"/>
      <c r="L173" s="46"/>
      <c r="M173" s="47"/>
      <c r="O173" s="45"/>
      <c r="P173" s="46"/>
      <c r="Q173" s="47"/>
      <c r="S173" s="45"/>
      <c r="T173" s="46"/>
      <c r="U173" s="47"/>
    </row>
    <row r="174" spans="2:21" s="33" customFormat="1" ht="14">
      <c r="B174" s="65"/>
      <c r="C174" s="45"/>
      <c r="D174" s="46"/>
      <c r="E174" s="47"/>
      <c r="G174" s="45"/>
      <c r="H174" s="46"/>
      <c r="I174" s="47"/>
      <c r="K174" s="45"/>
      <c r="L174" s="46"/>
      <c r="M174" s="47"/>
      <c r="O174" s="45"/>
      <c r="P174" s="46"/>
      <c r="Q174" s="47"/>
      <c r="S174" s="45"/>
      <c r="T174" s="46"/>
      <c r="U174" s="47"/>
    </row>
    <row r="175" spans="2:21" s="33" customFormat="1" ht="14">
      <c r="B175" s="66"/>
      <c r="C175" s="39"/>
      <c r="D175" s="40"/>
      <c r="E175" s="36"/>
      <c r="F175" s="36"/>
      <c r="G175" s="39"/>
      <c r="H175" s="40"/>
      <c r="I175" s="36"/>
      <c r="J175" s="36"/>
      <c r="K175" s="39"/>
      <c r="L175" s="40"/>
      <c r="M175" s="36"/>
      <c r="O175" s="39"/>
      <c r="P175" s="40"/>
      <c r="Q175" s="36"/>
      <c r="S175" s="39"/>
      <c r="T175" s="40"/>
      <c r="U175" s="36"/>
    </row>
    <row r="176" spans="2:21" s="33" customFormat="1" ht="14">
      <c r="B176" s="65"/>
      <c r="C176" s="45"/>
      <c r="D176" s="46"/>
      <c r="E176" s="47"/>
      <c r="H176" s="46"/>
      <c r="L176" s="46"/>
    </row>
    <row r="177" spans="2:21" s="33" customFormat="1" ht="14">
      <c r="B177" s="65"/>
      <c r="C177" s="45"/>
      <c r="D177" s="46"/>
      <c r="E177" s="47"/>
      <c r="G177" s="45"/>
      <c r="H177" s="46"/>
      <c r="I177" s="47"/>
      <c r="K177" s="45"/>
      <c r="L177" s="46"/>
      <c r="M177" s="47"/>
      <c r="O177" s="45"/>
      <c r="P177" s="46"/>
      <c r="Q177" s="47"/>
      <c r="S177" s="45"/>
      <c r="T177" s="46"/>
      <c r="U177" s="47"/>
    </row>
    <row r="178" spans="2:21" s="33" customFormat="1" ht="14">
      <c r="B178" s="65"/>
      <c r="C178" s="45"/>
      <c r="D178" s="46"/>
      <c r="E178" s="47"/>
      <c r="G178" s="45"/>
      <c r="H178" s="46"/>
      <c r="I178" s="47"/>
    </row>
    <row r="179" spans="2:21" s="33" customFormat="1" ht="14">
      <c r="B179" s="65"/>
      <c r="C179" s="45"/>
      <c r="D179" s="46"/>
      <c r="E179" s="47"/>
      <c r="G179" s="45"/>
      <c r="H179" s="46"/>
      <c r="I179" s="47"/>
      <c r="K179" s="45"/>
      <c r="L179" s="46"/>
      <c r="M179" s="47"/>
      <c r="O179" s="45"/>
      <c r="P179" s="46"/>
      <c r="Q179" s="47"/>
      <c r="S179" s="45"/>
      <c r="T179" s="46"/>
      <c r="U179" s="47"/>
    </row>
    <row r="180" spans="2:21" s="33" customFormat="1" ht="14">
      <c r="B180" s="65"/>
      <c r="C180" s="45"/>
      <c r="D180" s="46"/>
      <c r="E180" s="47"/>
      <c r="G180" s="45"/>
      <c r="H180" s="46"/>
      <c r="I180" s="47"/>
      <c r="K180" s="45"/>
      <c r="L180" s="46"/>
      <c r="M180" s="47"/>
      <c r="O180" s="45"/>
      <c r="P180" s="46"/>
      <c r="Q180" s="47"/>
      <c r="S180" s="45"/>
      <c r="T180" s="46"/>
      <c r="U180" s="47"/>
    </row>
    <row r="181" spans="2:21" s="33" customFormat="1" ht="14">
      <c r="B181" s="65"/>
      <c r="C181" s="45"/>
      <c r="D181" s="46"/>
      <c r="E181" s="47"/>
      <c r="G181" s="45"/>
      <c r="H181" s="46"/>
      <c r="I181" s="47"/>
      <c r="K181" s="45"/>
      <c r="L181" s="46"/>
      <c r="M181" s="47"/>
      <c r="O181" s="45"/>
      <c r="P181" s="46"/>
      <c r="Q181" s="47"/>
      <c r="S181" s="45"/>
      <c r="T181" s="46"/>
      <c r="U181" s="47"/>
    </row>
    <row r="182" spans="2:21" s="33" customFormat="1" ht="14">
      <c r="B182" s="66"/>
      <c r="C182" s="39"/>
      <c r="D182" s="40"/>
      <c r="E182" s="36"/>
      <c r="F182" s="36"/>
      <c r="G182" s="39"/>
      <c r="H182" s="40"/>
      <c r="I182" s="36"/>
      <c r="J182" s="36"/>
      <c r="K182" s="39"/>
      <c r="L182" s="40"/>
      <c r="M182" s="36"/>
      <c r="O182" s="39"/>
      <c r="P182" s="40"/>
      <c r="Q182" s="36"/>
      <c r="S182" s="39"/>
      <c r="T182" s="40"/>
      <c r="U182" s="36"/>
    </row>
    <row r="183" spans="2:21" s="33" customFormat="1" ht="14">
      <c r="B183" s="65"/>
      <c r="C183" s="45"/>
      <c r="D183" s="46"/>
      <c r="E183" s="47"/>
      <c r="H183" s="46"/>
      <c r="L183" s="46"/>
    </row>
    <row r="184" spans="2:21" s="33" customFormat="1" ht="14">
      <c r="B184" s="65"/>
      <c r="C184" s="45"/>
      <c r="D184" s="46"/>
      <c r="E184" s="47"/>
      <c r="G184" s="45"/>
      <c r="H184" s="46"/>
      <c r="I184" s="47"/>
      <c r="K184" s="45"/>
      <c r="L184" s="46"/>
      <c r="M184" s="47"/>
      <c r="O184" s="45"/>
      <c r="P184" s="46"/>
      <c r="Q184" s="47"/>
      <c r="S184" s="45"/>
      <c r="T184" s="46"/>
      <c r="U184" s="47"/>
    </row>
    <row r="185" spans="2:21" s="33" customFormat="1" ht="14">
      <c r="B185" s="65"/>
      <c r="C185" s="45"/>
      <c r="D185" s="46"/>
      <c r="E185" s="47"/>
      <c r="G185" s="45"/>
      <c r="H185" s="46"/>
      <c r="I185" s="47"/>
    </row>
    <row r="186" spans="2:21" s="33" customFormat="1" ht="14">
      <c r="B186" s="65"/>
      <c r="C186" s="45"/>
      <c r="D186" s="46"/>
      <c r="E186" s="47"/>
      <c r="G186" s="45"/>
      <c r="H186" s="46"/>
      <c r="I186" s="47"/>
      <c r="K186" s="45"/>
      <c r="L186" s="46"/>
      <c r="M186" s="47"/>
      <c r="O186" s="45"/>
      <c r="P186" s="46"/>
      <c r="Q186" s="47"/>
      <c r="S186" s="45"/>
      <c r="T186" s="46"/>
      <c r="U186" s="47"/>
    </row>
    <row r="187" spans="2:21" s="33" customFormat="1" ht="14">
      <c r="B187" s="65"/>
      <c r="C187" s="45"/>
      <c r="D187" s="46"/>
      <c r="E187" s="47"/>
      <c r="G187" s="45"/>
      <c r="H187" s="46"/>
      <c r="I187" s="47"/>
      <c r="K187" s="45"/>
      <c r="L187" s="46"/>
      <c r="M187" s="47"/>
      <c r="O187" s="45"/>
      <c r="P187" s="46"/>
      <c r="Q187" s="47"/>
      <c r="S187" s="45"/>
      <c r="T187" s="46"/>
      <c r="U187" s="47"/>
    </row>
    <row r="188" spans="2:21" s="33" customFormat="1" ht="14">
      <c r="B188" s="65"/>
      <c r="C188" s="45"/>
      <c r="D188" s="46"/>
      <c r="E188" s="47"/>
      <c r="G188" s="45"/>
      <c r="H188" s="46"/>
      <c r="I188" s="47"/>
      <c r="K188" s="45"/>
      <c r="L188" s="46"/>
      <c r="M188" s="47"/>
      <c r="O188" s="45"/>
      <c r="P188" s="46"/>
      <c r="Q188" s="47"/>
      <c r="S188" s="45"/>
      <c r="T188" s="46"/>
      <c r="U188" s="47"/>
    </row>
    <row r="189" spans="2:21" s="33" customFormat="1" ht="14">
      <c r="B189" s="66"/>
      <c r="C189" s="39"/>
      <c r="D189" s="40"/>
      <c r="E189" s="36"/>
      <c r="F189" s="36"/>
      <c r="G189" s="39"/>
      <c r="H189" s="40"/>
      <c r="I189" s="36"/>
      <c r="J189" s="36"/>
      <c r="K189" s="39"/>
      <c r="L189" s="40"/>
      <c r="M189" s="36"/>
      <c r="O189" s="39"/>
      <c r="P189" s="40"/>
      <c r="Q189" s="36"/>
      <c r="S189" s="39"/>
      <c r="T189" s="40"/>
      <c r="U189" s="36"/>
    </row>
    <row r="190" spans="2:21" s="33" customFormat="1" ht="14">
      <c r="B190" s="65"/>
      <c r="C190" s="45"/>
      <c r="D190" s="46"/>
      <c r="E190" s="47"/>
      <c r="H190" s="46"/>
      <c r="L190" s="46"/>
    </row>
    <row r="191" spans="2:21" s="33" customFormat="1" ht="14">
      <c r="B191" s="65"/>
      <c r="C191" s="45"/>
      <c r="D191" s="46"/>
      <c r="E191" s="47"/>
      <c r="G191" s="45"/>
      <c r="H191" s="46"/>
      <c r="I191" s="47"/>
      <c r="K191" s="45"/>
      <c r="L191" s="46"/>
      <c r="M191" s="47"/>
      <c r="O191" s="45"/>
      <c r="P191" s="46"/>
      <c r="Q191" s="47"/>
      <c r="S191" s="45"/>
      <c r="T191" s="46"/>
      <c r="U191" s="47"/>
    </row>
    <row r="192" spans="2:21" s="33" customFormat="1" ht="14">
      <c r="B192" s="65"/>
      <c r="C192" s="45"/>
      <c r="D192" s="46"/>
      <c r="E192" s="47"/>
      <c r="G192" s="45"/>
      <c r="H192" s="46"/>
      <c r="I192" s="47"/>
    </row>
    <row r="193" spans="2:21" s="33" customFormat="1" ht="14">
      <c r="B193" s="65"/>
      <c r="C193" s="45"/>
      <c r="D193" s="46"/>
      <c r="E193" s="47"/>
      <c r="G193" s="45"/>
      <c r="H193" s="46"/>
      <c r="I193" s="47"/>
      <c r="K193" s="45"/>
      <c r="L193" s="46"/>
      <c r="M193" s="47"/>
      <c r="O193" s="45"/>
      <c r="P193" s="46"/>
      <c r="Q193" s="47"/>
      <c r="S193" s="45"/>
      <c r="T193" s="46"/>
      <c r="U193" s="47"/>
    </row>
    <row r="194" spans="2:21" s="33" customFormat="1" ht="14">
      <c r="B194" s="65"/>
      <c r="C194" s="45"/>
      <c r="D194" s="46"/>
      <c r="E194" s="47"/>
      <c r="G194" s="45"/>
      <c r="H194" s="46"/>
      <c r="I194" s="47"/>
      <c r="K194" s="45"/>
      <c r="L194" s="46"/>
      <c r="M194" s="47"/>
      <c r="O194" s="45"/>
      <c r="P194" s="46"/>
      <c r="Q194" s="47"/>
      <c r="S194" s="45"/>
      <c r="T194" s="46"/>
      <c r="U194" s="47"/>
    </row>
    <row r="195" spans="2:21" s="33" customFormat="1" ht="14">
      <c r="B195" s="65"/>
      <c r="C195" s="45"/>
      <c r="D195" s="46"/>
      <c r="E195" s="47"/>
      <c r="G195" s="45"/>
      <c r="H195" s="46"/>
      <c r="I195" s="47"/>
      <c r="K195" s="45"/>
      <c r="L195" s="46"/>
      <c r="M195" s="47"/>
      <c r="O195" s="45"/>
      <c r="P195" s="46"/>
      <c r="Q195" s="47"/>
      <c r="S195" s="45"/>
      <c r="T195" s="46"/>
      <c r="U195" s="47"/>
    </row>
    <row r="196" spans="2:21" s="33" customFormat="1" ht="14">
      <c r="B196" s="66"/>
      <c r="C196" s="39"/>
      <c r="D196" s="40"/>
      <c r="E196" s="36"/>
      <c r="F196" s="36"/>
      <c r="G196" s="39"/>
      <c r="H196" s="40"/>
      <c r="I196" s="36"/>
      <c r="J196" s="36"/>
      <c r="K196" s="39"/>
      <c r="L196" s="40"/>
      <c r="M196" s="36"/>
      <c r="O196" s="39"/>
      <c r="P196" s="40"/>
      <c r="Q196" s="36"/>
      <c r="S196" s="39"/>
      <c r="T196" s="40"/>
      <c r="U196" s="36"/>
    </row>
    <row r="197" spans="2:21" s="33" customFormat="1" ht="14">
      <c r="B197" s="65"/>
      <c r="C197" s="45"/>
      <c r="D197" s="46"/>
      <c r="E197" s="47"/>
      <c r="H197" s="46"/>
      <c r="L197" s="46"/>
    </row>
    <row r="198" spans="2:21" s="33" customFormat="1" ht="14">
      <c r="B198" s="65"/>
      <c r="C198" s="45"/>
      <c r="D198" s="46"/>
      <c r="E198" s="47"/>
      <c r="G198" s="45"/>
      <c r="H198" s="46"/>
      <c r="I198" s="47"/>
      <c r="K198" s="45"/>
      <c r="L198" s="46"/>
      <c r="M198" s="47"/>
      <c r="O198" s="45"/>
      <c r="P198" s="46"/>
      <c r="Q198" s="47"/>
      <c r="S198" s="45"/>
      <c r="T198" s="46"/>
      <c r="U198" s="47"/>
    </row>
    <row r="199" spans="2:21" s="33" customFormat="1" ht="14">
      <c r="B199" s="65"/>
      <c r="C199" s="45"/>
      <c r="D199" s="46"/>
      <c r="E199" s="47"/>
      <c r="G199" s="45"/>
      <c r="H199" s="46"/>
      <c r="I199" s="47"/>
    </row>
    <row r="200" spans="2:21" s="33" customFormat="1" ht="14">
      <c r="B200" s="65"/>
      <c r="C200" s="45"/>
      <c r="D200" s="46"/>
      <c r="E200" s="47"/>
      <c r="G200" s="45"/>
      <c r="H200" s="46"/>
      <c r="I200" s="47"/>
      <c r="K200" s="45"/>
      <c r="L200" s="46"/>
      <c r="M200" s="47"/>
      <c r="O200" s="45"/>
      <c r="P200" s="46"/>
      <c r="Q200" s="47"/>
      <c r="S200" s="45"/>
      <c r="T200" s="46"/>
      <c r="U200" s="47"/>
    </row>
    <row r="201" spans="2:21" s="33" customFormat="1" ht="14">
      <c r="B201" s="65"/>
      <c r="C201" s="45"/>
      <c r="D201" s="46"/>
      <c r="E201" s="47"/>
      <c r="G201" s="45"/>
      <c r="H201" s="46"/>
      <c r="I201" s="47"/>
      <c r="K201" s="45"/>
      <c r="L201" s="46"/>
      <c r="M201" s="47"/>
      <c r="O201" s="45"/>
      <c r="P201" s="46"/>
      <c r="Q201" s="47"/>
      <c r="S201" s="45"/>
      <c r="T201" s="46"/>
      <c r="U201" s="47"/>
    </row>
    <row r="202" spans="2:21" s="33" customFormat="1" ht="14">
      <c r="B202" s="65"/>
      <c r="C202" s="45"/>
      <c r="D202" s="46"/>
      <c r="E202" s="47"/>
      <c r="G202" s="45"/>
      <c r="H202" s="46"/>
      <c r="I202" s="47"/>
      <c r="K202" s="45"/>
      <c r="L202" s="46"/>
      <c r="M202" s="47"/>
      <c r="O202" s="45"/>
      <c r="P202" s="46"/>
      <c r="Q202" s="47"/>
      <c r="S202" s="45"/>
      <c r="T202" s="46"/>
      <c r="U202" s="47"/>
    </row>
    <row r="203" spans="2:21" s="33" customFormat="1" ht="14">
      <c r="B203" s="66"/>
      <c r="C203" s="39"/>
      <c r="D203" s="40"/>
      <c r="E203" s="36"/>
      <c r="F203" s="36"/>
      <c r="G203" s="39"/>
      <c r="H203" s="40"/>
      <c r="I203" s="36"/>
      <c r="J203" s="36"/>
      <c r="K203" s="39"/>
      <c r="L203" s="40"/>
      <c r="M203" s="36"/>
      <c r="O203" s="39"/>
      <c r="P203" s="40"/>
      <c r="Q203" s="36"/>
      <c r="S203" s="39"/>
      <c r="T203" s="40"/>
      <c r="U203" s="36"/>
    </row>
    <row r="204" spans="2:21" s="33" customFormat="1" ht="14">
      <c r="B204" s="65"/>
      <c r="C204" s="45"/>
      <c r="D204" s="46"/>
      <c r="E204" s="47"/>
      <c r="H204" s="46"/>
      <c r="L204" s="46"/>
    </row>
    <row r="205" spans="2:21" s="33" customFormat="1" ht="14">
      <c r="B205" s="65"/>
      <c r="C205" s="45"/>
      <c r="D205" s="46"/>
      <c r="E205" s="47"/>
      <c r="G205" s="45"/>
      <c r="H205" s="46"/>
      <c r="I205" s="47"/>
      <c r="K205" s="45"/>
      <c r="L205" s="46"/>
      <c r="M205" s="47"/>
      <c r="O205" s="45"/>
      <c r="P205" s="46"/>
      <c r="Q205" s="47"/>
      <c r="S205" s="45"/>
      <c r="T205" s="46"/>
      <c r="U205" s="47"/>
    </row>
    <row r="206" spans="2:21" s="33" customFormat="1" ht="14">
      <c r="B206" s="65"/>
      <c r="C206" s="45"/>
      <c r="D206" s="46"/>
      <c r="E206" s="47"/>
      <c r="G206" s="45"/>
      <c r="H206" s="46"/>
      <c r="I206" s="47"/>
    </row>
    <row r="207" spans="2:21" s="33" customFormat="1" ht="14">
      <c r="B207" s="65"/>
      <c r="C207" s="45"/>
      <c r="D207" s="46"/>
      <c r="E207" s="47"/>
      <c r="G207" s="45"/>
      <c r="H207" s="46"/>
      <c r="I207" s="47"/>
      <c r="K207" s="45"/>
      <c r="L207" s="46"/>
      <c r="M207" s="47"/>
      <c r="O207" s="45"/>
      <c r="P207" s="46"/>
      <c r="Q207" s="47"/>
      <c r="S207" s="45"/>
      <c r="T207" s="46"/>
      <c r="U207" s="47"/>
    </row>
    <row r="208" spans="2:21" s="33" customFormat="1" ht="14">
      <c r="B208" s="65"/>
      <c r="C208" s="45"/>
      <c r="D208" s="46"/>
      <c r="E208" s="47"/>
      <c r="G208" s="45"/>
      <c r="H208" s="46"/>
      <c r="I208" s="47"/>
      <c r="K208" s="45"/>
      <c r="L208" s="46"/>
      <c r="M208" s="47"/>
      <c r="O208" s="45"/>
      <c r="P208" s="46"/>
      <c r="Q208" s="47"/>
      <c r="S208" s="45"/>
      <c r="T208" s="46"/>
      <c r="U208" s="47"/>
    </row>
    <row r="209" spans="2:21" s="33" customFormat="1" ht="14">
      <c r="B209" s="65"/>
      <c r="C209" s="45"/>
      <c r="D209" s="46"/>
      <c r="E209" s="47"/>
      <c r="G209" s="45"/>
      <c r="H209" s="46"/>
      <c r="I209" s="47"/>
      <c r="K209" s="45"/>
      <c r="L209" s="46"/>
      <c r="M209" s="47"/>
      <c r="O209" s="45"/>
      <c r="P209" s="46"/>
      <c r="Q209" s="47"/>
      <c r="S209" s="45"/>
      <c r="T209" s="46"/>
      <c r="U209" s="47"/>
    </row>
    <row r="210" spans="2:21" s="33" customFormat="1" ht="14">
      <c r="B210" s="66"/>
      <c r="C210" s="39"/>
      <c r="D210" s="40"/>
      <c r="E210" s="36"/>
      <c r="F210" s="36"/>
      <c r="G210" s="39"/>
      <c r="H210" s="40"/>
      <c r="I210" s="36"/>
      <c r="J210" s="36"/>
      <c r="K210" s="39"/>
      <c r="L210" s="40"/>
      <c r="M210" s="36"/>
      <c r="O210" s="39"/>
      <c r="P210" s="40"/>
      <c r="Q210" s="36"/>
      <c r="S210" s="39"/>
      <c r="T210" s="40"/>
      <c r="U210" s="36"/>
    </row>
    <row r="211" spans="2:21" s="33" customFormat="1" ht="14">
      <c r="B211" s="65"/>
      <c r="C211" s="45"/>
      <c r="D211" s="46"/>
      <c r="E211" s="47"/>
      <c r="H211" s="46"/>
      <c r="L211" s="46"/>
    </row>
    <row r="212" spans="2:21" s="33" customFormat="1" ht="14">
      <c r="B212" s="65"/>
      <c r="C212" s="45"/>
      <c r="D212" s="46"/>
      <c r="E212" s="47"/>
      <c r="G212" s="45"/>
      <c r="H212" s="46"/>
      <c r="I212" s="47"/>
      <c r="K212" s="45"/>
      <c r="L212" s="46"/>
      <c r="M212" s="47"/>
      <c r="O212" s="45"/>
      <c r="P212" s="46"/>
      <c r="Q212" s="47"/>
      <c r="S212" s="45"/>
      <c r="T212" s="46"/>
      <c r="U212" s="47"/>
    </row>
    <row r="213" spans="2:21" s="33" customFormat="1" ht="14">
      <c r="B213" s="65"/>
      <c r="C213" s="45"/>
      <c r="D213" s="46"/>
      <c r="E213" s="47"/>
      <c r="G213" s="45"/>
      <c r="H213" s="46"/>
      <c r="I213" s="47"/>
    </row>
    <row r="214" spans="2:21" s="33" customFormat="1" ht="14">
      <c r="B214" s="65"/>
      <c r="C214" s="45"/>
      <c r="D214" s="46"/>
      <c r="E214" s="47"/>
      <c r="G214" s="45"/>
      <c r="H214" s="46"/>
      <c r="I214" s="47"/>
      <c r="K214" s="45"/>
      <c r="L214" s="46"/>
      <c r="M214" s="47"/>
      <c r="O214" s="45"/>
      <c r="P214" s="46"/>
      <c r="Q214" s="47"/>
      <c r="S214" s="45"/>
      <c r="T214" s="46"/>
      <c r="U214" s="47"/>
    </row>
    <row r="215" spans="2:21" s="33" customFormat="1" ht="14">
      <c r="B215" s="65"/>
      <c r="C215" s="45"/>
      <c r="D215" s="46"/>
      <c r="E215" s="47"/>
      <c r="G215" s="45"/>
      <c r="H215" s="46"/>
      <c r="I215" s="47"/>
      <c r="K215" s="45"/>
      <c r="L215" s="46"/>
      <c r="M215" s="47"/>
      <c r="O215" s="45"/>
      <c r="P215" s="46"/>
      <c r="Q215" s="47"/>
      <c r="S215" s="45"/>
      <c r="T215" s="46"/>
      <c r="U215" s="47"/>
    </row>
    <row r="216" spans="2:21" s="33" customFormat="1" ht="14">
      <c r="B216" s="65"/>
      <c r="C216" s="45"/>
      <c r="D216" s="46"/>
      <c r="E216" s="47"/>
      <c r="G216" s="45"/>
      <c r="H216" s="46"/>
      <c r="I216" s="47"/>
      <c r="K216" s="45"/>
      <c r="L216" s="46"/>
      <c r="M216" s="47"/>
      <c r="O216" s="45"/>
      <c r="P216" s="46"/>
      <c r="Q216" s="47"/>
      <c r="S216" s="45"/>
      <c r="T216" s="46"/>
      <c r="U216" s="47"/>
    </row>
    <row r="217" spans="2:21" s="33" customFormat="1" ht="14">
      <c r="B217" s="66"/>
      <c r="C217" s="39"/>
      <c r="D217" s="40"/>
      <c r="E217" s="36"/>
      <c r="F217" s="36"/>
      <c r="G217" s="39"/>
      <c r="H217" s="40"/>
      <c r="I217" s="36"/>
      <c r="J217" s="36"/>
      <c r="K217" s="39"/>
      <c r="L217" s="40"/>
      <c r="M217" s="36"/>
      <c r="O217" s="39"/>
      <c r="P217" s="40"/>
      <c r="Q217" s="36"/>
      <c r="S217" s="39"/>
      <c r="T217" s="40"/>
      <c r="U217" s="36"/>
    </row>
    <row r="218" spans="2:21" s="33" customFormat="1" ht="14">
      <c r="B218" s="65"/>
      <c r="C218" s="45"/>
      <c r="D218" s="46"/>
      <c r="E218" s="47"/>
      <c r="H218" s="46"/>
      <c r="L218" s="46"/>
    </row>
    <row r="219" spans="2:21" s="33" customFormat="1" ht="14">
      <c r="B219" s="65"/>
      <c r="C219" s="45"/>
      <c r="D219" s="46"/>
      <c r="E219" s="47"/>
      <c r="G219" s="45"/>
      <c r="H219" s="46"/>
      <c r="I219" s="47"/>
      <c r="K219" s="45"/>
      <c r="L219" s="46"/>
      <c r="M219" s="47"/>
      <c r="O219" s="45"/>
      <c r="P219" s="46"/>
      <c r="Q219" s="47"/>
      <c r="S219" s="45"/>
      <c r="T219" s="46"/>
      <c r="U219" s="47"/>
    </row>
    <row r="220" spans="2:21" s="33" customFormat="1" ht="14">
      <c r="B220" s="65"/>
      <c r="C220" s="45"/>
      <c r="D220" s="46"/>
      <c r="E220" s="47"/>
      <c r="G220" s="45"/>
      <c r="H220" s="46"/>
      <c r="I220" s="47"/>
    </row>
    <row r="221" spans="2:21" s="33" customFormat="1" ht="14">
      <c r="B221" s="65"/>
      <c r="C221" s="45"/>
      <c r="D221" s="46"/>
      <c r="E221" s="47"/>
      <c r="G221" s="45"/>
      <c r="H221" s="46"/>
      <c r="I221" s="47"/>
      <c r="K221" s="45"/>
      <c r="L221" s="46"/>
      <c r="M221" s="47"/>
      <c r="O221" s="45"/>
      <c r="P221" s="46"/>
      <c r="Q221" s="47"/>
      <c r="S221" s="45"/>
      <c r="T221" s="46"/>
      <c r="U221" s="47"/>
    </row>
    <row r="222" spans="2:21" s="33" customFormat="1" ht="14">
      <c r="B222" s="65"/>
      <c r="C222" s="45"/>
      <c r="D222" s="46"/>
      <c r="E222" s="47"/>
      <c r="G222" s="45"/>
      <c r="H222" s="46"/>
      <c r="I222" s="47"/>
      <c r="K222" s="45"/>
      <c r="L222" s="46"/>
      <c r="M222" s="47"/>
      <c r="O222" s="45"/>
      <c r="P222" s="46"/>
      <c r="Q222" s="47"/>
      <c r="S222" s="45"/>
      <c r="T222" s="46"/>
      <c r="U222" s="47"/>
    </row>
    <row r="223" spans="2:21" s="33" customFormat="1" ht="14">
      <c r="B223" s="65"/>
      <c r="C223" s="45"/>
      <c r="D223" s="46"/>
      <c r="E223" s="47"/>
      <c r="G223" s="45"/>
      <c r="H223" s="46"/>
      <c r="I223" s="47"/>
      <c r="K223" s="45"/>
      <c r="L223" s="46"/>
      <c r="M223" s="47"/>
      <c r="O223" s="45"/>
      <c r="P223" s="46"/>
      <c r="Q223" s="47"/>
      <c r="S223" s="45"/>
      <c r="T223" s="46"/>
      <c r="U223" s="47"/>
    </row>
    <row r="224" spans="2:21" s="33" customFormat="1" ht="14">
      <c r="B224" s="66"/>
      <c r="C224" s="39"/>
      <c r="D224" s="40"/>
      <c r="E224" s="36"/>
      <c r="F224" s="36"/>
      <c r="G224" s="39"/>
      <c r="H224" s="40"/>
      <c r="I224" s="36"/>
      <c r="J224" s="36"/>
      <c r="K224" s="39"/>
      <c r="L224" s="40"/>
      <c r="M224" s="36"/>
      <c r="O224" s="39"/>
      <c r="P224" s="40"/>
      <c r="Q224" s="36"/>
      <c r="S224" s="39"/>
      <c r="T224" s="40"/>
      <c r="U224" s="36"/>
    </row>
    <row r="225" spans="2:21" s="33" customFormat="1" ht="14">
      <c r="B225" s="65"/>
      <c r="C225" s="45"/>
      <c r="D225" s="46"/>
      <c r="E225" s="47"/>
      <c r="H225" s="46"/>
      <c r="L225" s="46"/>
    </row>
    <row r="226" spans="2:21" s="33" customFormat="1" ht="14">
      <c r="B226" s="65"/>
      <c r="C226" s="45"/>
      <c r="D226" s="46"/>
      <c r="E226" s="47"/>
      <c r="G226" s="45"/>
      <c r="H226" s="46"/>
      <c r="I226" s="47"/>
      <c r="K226" s="45"/>
      <c r="L226" s="46"/>
      <c r="M226" s="47"/>
      <c r="O226" s="45"/>
      <c r="P226" s="46"/>
      <c r="Q226" s="47"/>
      <c r="S226" s="45"/>
      <c r="T226" s="46"/>
      <c r="U226" s="47"/>
    </row>
    <row r="227" spans="2:21" s="33" customFormat="1" ht="14">
      <c r="B227" s="65"/>
      <c r="C227" s="45"/>
      <c r="D227" s="46"/>
      <c r="E227" s="47"/>
      <c r="G227" s="45"/>
      <c r="H227" s="46"/>
      <c r="I227" s="47"/>
    </row>
    <row r="228" spans="2:21" s="33" customFormat="1" ht="14">
      <c r="B228" s="65"/>
      <c r="C228" s="45"/>
      <c r="D228" s="46"/>
      <c r="E228" s="47"/>
      <c r="G228" s="45"/>
      <c r="H228" s="46"/>
      <c r="I228" s="47"/>
      <c r="K228" s="45"/>
      <c r="L228" s="46"/>
      <c r="M228" s="47"/>
      <c r="O228" s="45"/>
      <c r="P228" s="46"/>
      <c r="Q228" s="47"/>
      <c r="S228" s="45"/>
      <c r="T228" s="46"/>
      <c r="U228" s="47"/>
    </row>
    <row r="229" spans="2:21" s="33" customFormat="1" ht="14">
      <c r="B229" s="65"/>
      <c r="C229" s="45"/>
      <c r="D229" s="46"/>
      <c r="E229" s="47"/>
      <c r="G229" s="45"/>
      <c r="H229" s="46"/>
      <c r="I229" s="47"/>
      <c r="K229" s="45"/>
      <c r="L229" s="46"/>
      <c r="M229" s="47"/>
      <c r="O229" s="45"/>
      <c r="P229" s="46"/>
      <c r="Q229" s="47"/>
      <c r="S229" s="45"/>
      <c r="T229" s="46"/>
      <c r="U229" s="47"/>
    </row>
    <row r="230" spans="2:21" s="33" customFormat="1" ht="14">
      <c r="B230" s="65"/>
      <c r="C230" s="45"/>
      <c r="D230" s="46"/>
      <c r="E230" s="47"/>
      <c r="G230" s="45"/>
      <c r="H230" s="46"/>
      <c r="I230" s="47"/>
      <c r="K230" s="45"/>
      <c r="L230" s="46"/>
      <c r="M230" s="47"/>
      <c r="O230" s="45"/>
      <c r="P230" s="46"/>
      <c r="Q230" s="47"/>
      <c r="S230" s="45"/>
      <c r="T230" s="46"/>
      <c r="U230" s="47"/>
    </row>
    <row r="231" spans="2:21" s="33" customFormat="1" ht="14">
      <c r="B231" s="66"/>
      <c r="C231" s="39"/>
      <c r="D231" s="40"/>
      <c r="E231" s="36"/>
      <c r="F231" s="36"/>
      <c r="G231" s="39"/>
      <c r="H231" s="40"/>
      <c r="I231" s="36"/>
      <c r="J231" s="36"/>
      <c r="K231" s="39"/>
      <c r="L231" s="40"/>
      <c r="M231" s="36"/>
      <c r="O231" s="39"/>
      <c r="P231" s="40"/>
      <c r="Q231" s="36"/>
      <c r="S231" s="39"/>
      <c r="T231" s="40"/>
      <c r="U231" s="36"/>
    </row>
    <row r="232" spans="2:21" s="33" customFormat="1" ht="14">
      <c r="B232" s="65"/>
      <c r="C232" s="45"/>
      <c r="D232" s="46"/>
      <c r="E232" s="47"/>
      <c r="H232" s="46"/>
      <c r="L232" s="46"/>
    </row>
    <row r="233" spans="2:21" s="33" customFormat="1" ht="14">
      <c r="B233" s="65"/>
      <c r="C233" s="45"/>
      <c r="D233" s="46"/>
      <c r="E233" s="47"/>
      <c r="G233" s="45"/>
      <c r="H233" s="46"/>
      <c r="I233" s="47"/>
      <c r="K233" s="45"/>
      <c r="L233" s="46"/>
      <c r="M233" s="47"/>
      <c r="O233" s="45"/>
      <c r="P233" s="46"/>
      <c r="Q233" s="47"/>
      <c r="S233" s="45"/>
      <c r="T233" s="46"/>
      <c r="U233" s="47"/>
    </row>
    <row r="234" spans="2:21" s="33" customFormat="1" ht="14">
      <c r="B234" s="65"/>
      <c r="C234" s="45"/>
      <c r="D234" s="46"/>
      <c r="E234" s="47"/>
      <c r="G234" s="45"/>
      <c r="H234" s="46"/>
      <c r="I234" s="47"/>
    </row>
    <row r="235" spans="2:21" s="33" customFormat="1" ht="14">
      <c r="B235" s="65"/>
      <c r="C235" s="45"/>
      <c r="D235" s="46"/>
      <c r="E235" s="47"/>
      <c r="G235" s="45"/>
      <c r="H235" s="46"/>
      <c r="I235" s="47"/>
      <c r="K235" s="45"/>
      <c r="L235" s="46"/>
      <c r="M235" s="47"/>
      <c r="O235" s="45"/>
      <c r="P235" s="46"/>
      <c r="Q235" s="47"/>
      <c r="S235" s="45"/>
      <c r="T235" s="46"/>
      <c r="U235" s="47"/>
    </row>
    <row r="236" spans="2:21" s="33" customFormat="1" ht="14">
      <c r="B236" s="65"/>
      <c r="C236" s="45"/>
      <c r="D236" s="46"/>
      <c r="E236" s="47"/>
      <c r="G236" s="45"/>
      <c r="H236" s="46"/>
      <c r="I236" s="47"/>
      <c r="K236" s="45"/>
      <c r="L236" s="46"/>
      <c r="M236" s="47"/>
      <c r="O236" s="45"/>
      <c r="P236" s="46"/>
      <c r="Q236" s="47"/>
      <c r="S236" s="45"/>
      <c r="T236" s="46"/>
      <c r="U236" s="47"/>
    </row>
    <row r="237" spans="2:21" s="33" customFormat="1" ht="14">
      <c r="B237" s="65"/>
      <c r="C237" s="45"/>
      <c r="D237" s="46"/>
      <c r="E237" s="47"/>
      <c r="G237" s="45"/>
      <c r="H237" s="46"/>
      <c r="I237" s="47"/>
      <c r="K237" s="45"/>
      <c r="L237" s="46"/>
      <c r="M237" s="47"/>
      <c r="O237" s="45"/>
      <c r="P237" s="46"/>
      <c r="Q237" s="47"/>
      <c r="S237" s="45"/>
      <c r="T237" s="46"/>
      <c r="U237" s="47"/>
    </row>
    <row r="238" spans="2:21" s="33" customFormat="1" ht="14">
      <c r="B238" s="66"/>
      <c r="C238" s="39"/>
      <c r="D238" s="40"/>
      <c r="E238" s="36"/>
      <c r="F238" s="36"/>
      <c r="G238" s="39"/>
      <c r="H238" s="40"/>
      <c r="I238" s="36"/>
      <c r="J238" s="36"/>
      <c r="K238" s="39"/>
      <c r="L238" s="40"/>
      <c r="M238" s="36"/>
      <c r="O238" s="39"/>
      <c r="P238" s="40"/>
      <c r="Q238" s="36"/>
      <c r="S238" s="39"/>
      <c r="T238" s="40"/>
      <c r="U238" s="36"/>
    </row>
    <row r="239" spans="2:21" s="33" customFormat="1" ht="14">
      <c r="B239" s="65"/>
      <c r="C239" s="45"/>
      <c r="D239" s="46"/>
      <c r="E239" s="47"/>
      <c r="H239" s="46"/>
      <c r="L239" s="46"/>
    </row>
    <row r="240" spans="2:21" s="33" customFormat="1" ht="14">
      <c r="B240" s="65"/>
      <c r="C240" s="45"/>
      <c r="D240" s="46"/>
      <c r="E240" s="47"/>
      <c r="G240" s="45"/>
      <c r="H240" s="46"/>
      <c r="I240" s="47"/>
      <c r="K240" s="45"/>
      <c r="L240" s="46"/>
      <c r="M240" s="47"/>
      <c r="O240" s="45"/>
      <c r="P240" s="46"/>
      <c r="Q240" s="47"/>
      <c r="S240" s="45"/>
      <c r="T240" s="46"/>
      <c r="U240" s="47"/>
    </row>
    <row r="241" spans="2:21" s="33" customFormat="1" ht="14">
      <c r="B241" s="65"/>
      <c r="C241" s="45"/>
      <c r="D241" s="46"/>
      <c r="E241" s="47"/>
      <c r="G241" s="45"/>
      <c r="H241" s="46"/>
      <c r="I241" s="47"/>
    </row>
    <row r="242" spans="2:21" s="33" customFormat="1" ht="14">
      <c r="B242" s="65"/>
      <c r="C242" s="45"/>
      <c r="D242" s="46"/>
      <c r="E242" s="47"/>
      <c r="G242" s="45"/>
      <c r="H242" s="46"/>
      <c r="I242" s="47"/>
      <c r="K242" s="45"/>
      <c r="L242" s="46"/>
      <c r="M242" s="47"/>
      <c r="O242" s="45"/>
      <c r="P242" s="46"/>
      <c r="Q242" s="47"/>
      <c r="S242" s="45"/>
      <c r="T242" s="46"/>
      <c r="U242" s="47"/>
    </row>
    <row r="243" spans="2:21" s="33" customFormat="1" ht="14">
      <c r="B243" s="65"/>
      <c r="C243" s="45"/>
      <c r="D243" s="46"/>
      <c r="E243" s="47"/>
      <c r="G243" s="45"/>
      <c r="H243" s="46"/>
      <c r="I243" s="47"/>
      <c r="K243" s="45"/>
      <c r="L243" s="46"/>
      <c r="M243" s="47"/>
      <c r="O243" s="45"/>
      <c r="P243" s="46"/>
      <c r="Q243" s="47"/>
      <c r="S243" s="45"/>
      <c r="T243" s="46"/>
      <c r="U243" s="47"/>
    </row>
    <row r="244" spans="2:21" s="33" customFormat="1" ht="14">
      <c r="B244" s="65"/>
      <c r="C244" s="45"/>
      <c r="D244" s="46"/>
      <c r="E244" s="47"/>
      <c r="G244" s="45"/>
      <c r="H244" s="46"/>
      <c r="I244" s="47"/>
      <c r="K244" s="45"/>
      <c r="L244" s="46"/>
      <c r="M244" s="47"/>
      <c r="O244" s="45"/>
      <c r="P244" s="46"/>
      <c r="Q244" s="47"/>
      <c r="S244" s="45"/>
      <c r="T244" s="46"/>
      <c r="U244" s="47"/>
    </row>
    <row r="245" spans="2:21" s="33" customFormat="1" ht="14">
      <c r="B245" s="66"/>
      <c r="C245" s="39"/>
      <c r="D245" s="40"/>
      <c r="E245" s="36"/>
      <c r="F245" s="36"/>
      <c r="G245" s="39"/>
      <c r="H245" s="40"/>
      <c r="I245" s="36"/>
      <c r="J245" s="36"/>
      <c r="K245" s="39"/>
      <c r="L245" s="40"/>
      <c r="M245" s="36"/>
      <c r="O245" s="39"/>
      <c r="P245" s="40"/>
      <c r="Q245" s="36"/>
      <c r="S245" s="39"/>
      <c r="T245" s="40"/>
      <c r="U245" s="36"/>
    </row>
    <row r="246" spans="2:21" s="33" customFormat="1" ht="14">
      <c r="B246" s="65"/>
      <c r="C246" s="45"/>
      <c r="D246" s="46"/>
      <c r="E246" s="47"/>
      <c r="H246" s="46"/>
      <c r="L246" s="46"/>
    </row>
    <row r="247" spans="2:21" s="33" customFormat="1" ht="14">
      <c r="B247" s="65"/>
      <c r="C247" s="45"/>
      <c r="D247" s="46"/>
      <c r="E247" s="47"/>
      <c r="G247" s="45"/>
      <c r="H247" s="46"/>
      <c r="I247" s="47"/>
      <c r="K247" s="45"/>
      <c r="L247" s="46"/>
      <c r="M247" s="47"/>
      <c r="O247" s="45"/>
      <c r="P247" s="46"/>
      <c r="Q247" s="47"/>
      <c r="S247" s="45"/>
      <c r="T247" s="46"/>
      <c r="U247" s="47"/>
    </row>
    <row r="248" spans="2:21" s="33" customFormat="1" ht="14">
      <c r="B248" s="65"/>
      <c r="C248" s="45"/>
      <c r="D248" s="46"/>
      <c r="E248" s="47"/>
      <c r="G248" s="45"/>
      <c r="H248" s="46"/>
      <c r="I248" s="47"/>
    </row>
    <row r="249" spans="2:21" s="33" customFormat="1" ht="14">
      <c r="B249" s="65"/>
      <c r="C249" s="45"/>
      <c r="D249" s="46"/>
      <c r="E249" s="47"/>
      <c r="G249" s="45"/>
      <c r="H249" s="46"/>
      <c r="I249" s="47"/>
      <c r="K249" s="45"/>
      <c r="L249" s="46"/>
      <c r="M249" s="47"/>
      <c r="O249" s="45"/>
      <c r="P249" s="46"/>
      <c r="Q249" s="47"/>
      <c r="S249" s="45"/>
      <c r="T249" s="46"/>
      <c r="U249" s="47"/>
    </row>
    <row r="250" spans="2:21" s="33" customFormat="1" ht="14">
      <c r="B250" s="65"/>
      <c r="C250" s="45"/>
      <c r="D250" s="46"/>
      <c r="E250" s="47"/>
      <c r="G250" s="45"/>
      <c r="H250" s="46"/>
      <c r="I250" s="47"/>
      <c r="K250" s="45"/>
      <c r="L250" s="46"/>
      <c r="M250" s="47"/>
      <c r="O250" s="45"/>
      <c r="P250" s="46"/>
      <c r="Q250" s="47"/>
      <c r="S250" s="45"/>
      <c r="T250" s="46"/>
      <c r="U250" s="47"/>
    </row>
    <row r="251" spans="2:21" s="33" customFormat="1" ht="14">
      <c r="B251" s="65"/>
      <c r="C251" s="45"/>
      <c r="D251" s="46"/>
      <c r="E251" s="47"/>
      <c r="G251" s="45"/>
      <c r="H251" s="46"/>
      <c r="I251" s="47"/>
      <c r="K251" s="45"/>
      <c r="L251" s="46"/>
      <c r="M251" s="47"/>
      <c r="O251" s="45"/>
      <c r="P251" s="46"/>
      <c r="Q251" s="47"/>
      <c r="S251" s="45"/>
      <c r="T251" s="46"/>
      <c r="U251" s="47"/>
    </row>
    <row r="252" spans="2:21" s="33" customFormat="1" ht="14">
      <c r="B252" s="66"/>
      <c r="C252" s="39"/>
      <c r="D252" s="40"/>
      <c r="E252" s="36"/>
      <c r="F252" s="36"/>
      <c r="G252" s="39"/>
      <c r="H252" s="40"/>
      <c r="I252" s="36"/>
      <c r="J252" s="36"/>
      <c r="K252" s="39"/>
      <c r="L252" s="40"/>
      <c r="M252" s="36"/>
      <c r="O252" s="39"/>
      <c r="P252" s="40"/>
      <c r="Q252" s="36"/>
      <c r="S252" s="39"/>
      <c r="T252" s="40"/>
      <c r="U252" s="36"/>
    </row>
    <row r="253" spans="2:21" s="33" customFormat="1" ht="14">
      <c r="B253" s="65"/>
      <c r="C253" s="45"/>
      <c r="D253" s="46"/>
      <c r="E253" s="47"/>
      <c r="H253" s="46"/>
      <c r="L253" s="46"/>
    </row>
    <row r="254" spans="2:21" s="33" customFormat="1" ht="14">
      <c r="B254" s="65"/>
      <c r="C254" s="45"/>
      <c r="D254" s="46"/>
      <c r="E254" s="47"/>
      <c r="G254" s="45"/>
      <c r="H254" s="46"/>
      <c r="I254" s="47"/>
      <c r="K254" s="45"/>
      <c r="L254" s="46"/>
      <c r="M254" s="47"/>
      <c r="O254" s="45"/>
      <c r="P254" s="46"/>
      <c r="Q254" s="47"/>
      <c r="S254" s="45"/>
      <c r="T254" s="46"/>
      <c r="U254" s="47"/>
    </row>
    <row r="255" spans="2:21" s="33" customFormat="1" ht="14">
      <c r="B255" s="65"/>
      <c r="C255" s="45"/>
      <c r="D255" s="46"/>
      <c r="E255" s="47"/>
      <c r="G255" s="45"/>
      <c r="H255" s="46"/>
      <c r="I255" s="47"/>
    </row>
    <row r="256" spans="2:21" s="33" customFormat="1" ht="14">
      <c r="B256" s="65"/>
      <c r="C256" s="45"/>
      <c r="D256" s="46"/>
      <c r="E256" s="47"/>
      <c r="G256" s="45"/>
      <c r="H256" s="46"/>
      <c r="I256" s="47"/>
      <c r="K256" s="45"/>
      <c r="L256" s="46"/>
      <c r="M256" s="47"/>
      <c r="O256" s="45"/>
      <c r="P256" s="46"/>
      <c r="Q256" s="47"/>
      <c r="S256" s="45"/>
      <c r="T256" s="46"/>
      <c r="U256" s="47"/>
    </row>
    <row r="257" spans="2:21" s="33" customFormat="1" ht="14">
      <c r="B257" s="65"/>
      <c r="C257" s="45"/>
      <c r="D257" s="46"/>
      <c r="E257" s="47"/>
      <c r="G257" s="45"/>
      <c r="H257" s="46"/>
      <c r="I257" s="47"/>
      <c r="K257" s="45"/>
      <c r="L257" s="46"/>
      <c r="M257" s="47"/>
      <c r="O257" s="45"/>
      <c r="P257" s="46"/>
      <c r="Q257" s="47"/>
      <c r="S257" s="45"/>
      <c r="T257" s="46"/>
      <c r="U257" s="47"/>
    </row>
    <row r="258" spans="2:21" s="33" customFormat="1" ht="14">
      <c r="B258" s="65"/>
      <c r="C258" s="45"/>
      <c r="D258" s="46"/>
      <c r="E258" s="47"/>
      <c r="G258" s="45"/>
      <c r="H258" s="46"/>
      <c r="I258" s="47"/>
      <c r="K258" s="45"/>
      <c r="L258" s="46"/>
      <c r="M258" s="47"/>
      <c r="O258" s="45"/>
      <c r="P258" s="46"/>
      <c r="Q258" s="47"/>
      <c r="S258" s="45"/>
      <c r="T258" s="46"/>
      <c r="U258" s="47"/>
    </row>
    <row r="259" spans="2:21" s="33" customFormat="1" ht="14">
      <c r="B259" s="66"/>
      <c r="C259" s="39"/>
      <c r="D259" s="40"/>
      <c r="E259" s="36"/>
      <c r="F259" s="36"/>
      <c r="G259" s="39"/>
      <c r="H259" s="40"/>
      <c r="I259" s="36"/>
      <c r="J259" s="36"/>
      <c r="K259" s="39"/>
      <c r="L259" s="40"/>
      <c r="M259" s="36"/>
      <c r="O259" s="39"/>
      <c r="P259" s="40"/>
      <c r="Q259" s="36"/>
      <c r="S259" s="39"/>
      <c r="T259" s="40"/>
      <c r="U259" s="36"/>
    </row>
    <row r="260" spans="2:21" s="33" customFormat="1" ht="14">
      <c r="B260" s="65"/>
      <c r="C260" s="45"/>
      <c r="D260" s="46"/>
      <c r="E260" s="47"/>
      <c r="H260" s="46"/>
      <c r="L260" s="46"/>
    </row>
    <row r="261" spans="2:21" s="33" customFormat="1" ht="14">
      <c r="B261" s="65"/>
      <c r="C261" s="45"/>
      <c r="D261" s="46"/>
      <c r="E261" s="47"/>
      <c r="G261" s="45"/>
      <c r="H261" s="46"/>
      <c r="I261" s="47"/>
      <c r="K261" s="45"/>
      <c r="L261" s="46"/>
      <c r="M261" s="47"/>
      <c r="O261" s="45"/>
      <c r="P261" s="46"/>
      <c r="Q261" s="47"/>
      <c r="S261" s="45"/>
      <c r="T261" s="46"/>
      <c r="U261" s="47"/>
    </row>
    <row r="262" spans="2:21" s="33" customFormat="1" ht="14">
      <c r="B262" s="65"/>
      <c r="C262" s="45"/>
      <c r="D262" s="46"/>
      <c r="E262" s="47"/>
      <c r="G262" s="45"/>
      <c r="H262" s="46"/>
      <c r="I262" s="47"/>
    </row>
    <row r="263" spans="2:21" s="33" customFormat="1" ht="14">
      <c r="B263" s="65"/>
      <c r="C263" s="45"/>
      <c r="D263" s="46"/>
      <c r="E263" s="47"/>
      <c r="G263" s="45"/>
      <c r="H263" s="46"/>
      <c r="I263" s="47"/>
      <c r="K263" s="45"/>
      <c r="L263" s="46"/>
      <c r="M263" s="47"/>
      <c r="O263" s="45"/>
      <c r="P263" s="46"/>
      <c r="Q263" s="47"/>
      <c r="S263" s="45"/>
      <c r="T263" s="46"/>
      <c r="U263" s="47"/>
    </row>
    <row r="264" spans="2:21" s="33" customFormat="1" ht="14">
      <c r="B264" s="65"/>
      <c r="C264" s="45"/>
      <c r="D264" s="46"/>
      <c r="E264" s="47"/>
      <c r="G264" s="45"/>
      <c r="H264" s="46"/>
      <c r="I264" s="47"/>
      <c r="K264" s="45"/>
      <c r="L264" s="46"/>
      <c r="M264" s="47"/>
      <c r="O264" s="45"/>
      <c r="P264" s="46"/>
      <c r="Q264" s="47"/>
      <c r="S264" s="45"/>
      <c r="T264" s="46"/>
      <c r="U264" s="47"/>
    </row>
    <row r="265" spans="2:21" s="33" customFormat="1" ht="14">
      <c r="B265" s="65"/>
      <c r="C265" s="45"/>
      <c r="D265" s="46"/>
      <c r="E265" s="47"/>
      <c r="G265" s="45"/>
      <c r="H265" s="46"/>
      <c r="I265" s="47"/>
      <c r="K265" s="45"/>
      <c r="L265" s="46"/>
      <c r="M265" s="47"/>
      <c r="O265" s="45"/>
      <c r="P265" s="46"/>
      <c r="Q265" s="47"/>
      <c r="S265" s="45"/>
      <c r="T265" s="46"/>
      <c r="U265" s="47"/>
    </row>
    <row r="266" spans="2:21" s="33" customFormat="1" ht="14">
      <c r="B266" s="66"/>
      <c r="C266" s="39"/>
      <c r="D266" s="40"/>
      <c r="E266" s="36"/>
      <c r="F266" s="36"/>
      <c r="G266" s="39"/>
      <c r="H266" s="40"/>
      <c r="I266" s="36"/>
      <c r="J266" s="36"/>
      <c r="K266" s="39"/>
      <c r="L266" s="40"/>
      <c r="M266" s="36"/>
      <c r="O266" s="39"/>
      <c r="P266" s="40"/>
      <c r="Q266" s="36"/>
      <c r="S266" s="39"/>
      <c r="T266" s="40"/>
      <c r="U266" s="36"/>
    </row>
    <row r="267" spans="2:21" s="33" customFormat="1" ht="14">
      <c r="B267" s="65"/>
      <c r="C267" s="45"/>
      <c r="D267" s="46"/>
      <c r="E267" s="47"/>
      <c r="H267" s="46"/>
      <c r="L267" s="46"/>
    </row>
    <row r="268" spans="2:21" s="33" customFormat="1" ht="14">
      <c r="B268" s="65"/>
      <c r="C268" s="45"/>
      <c r="D268" s="46"/>
      <c r="E268" s="47"/>
      <c r="G268" s="45"/>
      <c r="H268" s="46"/>
      <c r="I268" s="47"/>
      <c r="K268" s="45"/>
      <c r="L268" s="46"/>
      <c r="M268" s="47"/>
      <c r="O268" s="45"/>
      <c r="P268" s="46"/>
      <c r="Q268" s="47"/>
      <c r="S268" s="45"/>
      <c r="T268" s="46"/>
      <c r="U268" s="47"/>
    </row>
    <row r="269" spans="2:21" s="33" customFormat="1" ht="14">
      <c r="B269" s="65"/>
      <c r="C269" s="45"/>
      <c r="D269" s="46"/>
      <c r="E269" s="47"/>
      <c r="G269" s="45"/>
      <c r="H269" s="46"/>
      <c r="I269" s="47"/>
    </row>
    <row r="270" spans="2:21" s="33" customFormat="1" ht="14">
      <c r="B270" s="65"/>
      <c r="C270" s="45"/>
      <c r="D270" s="46"/>
      <c r="E270" s="47"/>
      <c r="G270" s="45"/>
      <c r="H270" s="46"/>
      <c r="I270" s="47"/>
      <c r="K270" s="45"/>
      <c r="L270" s="46"/>
      <c r="M270" s="47"/>
      <c r="O270" s="45"/>
      <c r="P270" s="46"/>
      <c r="Q270" s="47"/>
      <c r="S270" s="45"/>
      <c r="T270" s="46"/>
      <c r="U270" s="47"/>
    </row>
    <row r="271" spans="2:21" s="33" customFormat="1" ht="14">
      <c r="B271" s="65"/>
      <c r="C271" s="45"/>
      <c r="D271" s="46"/>
      <c r="E271" s="47"/>
      <c r="G271" s="45"/>
      <c r="H271" s="46"/>
      <c r="I271" s="47"/>
      <c r="K271" s="45"/>
      <c r="L271" s="46"/>
      <c r="M271" s="47"/>
      <c r="O271" s="45"/>
      <c r="P271" s="46"/>
      <c r="Q271" s="47"/>
      <c r="S271" s="45"/>
      <c r="T271" s="46"/>
      <c r="U271" s="47"/>
    </row>
    <row r="272" spans="2:21" s="33" customFormat="1" ht="14">
      <c r="B272" s="65"/>
      <c r="C272" s="45"/>
      <c r="D272" s="46"/>
      <c r="E272" s="47"/>
      <c r="G272" s="45"/>
      <c r="H272" s="46"/>
      <c r="I272" s="47"/>
      <c r="K272" s="45"/>
      <c r="L272" s="46"/>
      <c r="M272" s="47"/>
      <c r="O272" s="45"/>
      <c r="P272" s="46"/>
      <c r="Q272" s="47"/>
      <c r="S272" s="45"/>
      <c r="T272" s="46"/>
      <c r="U272" s="47"/>
    </row>
    <row r="273" spans="2:21" s="33" customFormat="1" ht="14">
      <c r="B273" s="66"/>
      <c r="C273" s="39"/>
      <c r="D273" s="40"/>
      <c r="E273" s="36"/>
      <c r="F273" s="36"/>
      <c r="G273" s="39"/>
      <c r="H273" s="40"/>
      <c r="I273" s="36"/>
      <c r="J273" s="36"/>
      <c r="K273" s="39"/>
      <c r="L273" s="40"/>
      <c r="M273" s="36"/>
      <c r="O273" s="39"/>
      <c r="P273" s="40"/>
      <c r="Q273" s="36"/>
      <c r="S273" s="39"/>
      <c r="T273" s="40"/>
      <c r="U273" s="36"/>
    </row>
    <row r="274" spans="2:21" s="33" customFormat="1" ht="14">
      <c r="B274" s="65"/>
      <c r="C274" s="45"/>
      <c r="D274" s="46"/>
      <c r="E274" s="47"/>
      <c r="H274" s="46"/>
      <c r="L274" s="46"/>
    </row>
    <row r="275" spans="2:21" s="33" customFormat="1" ht="14">
      <c r="B275" s="65"/>
      <c r="C275" s="45"/>
      <c r="D275" s="46"/>
      <c r="E275" s="47"/>
      <c r="G275" s="45"/>
      <c r="H275" s="46"/>
      <c r="I275" s="47"/>
      <c r="K275" s="45"/>
      <c r="L275" s="46"/>
      <c r="M275" s="47"/>
      <c r="O275" s="45"/>
      <c r="P275" s="46"/>
      <c r="Q275" s="47"/>
      <c r="S275" s="45"/>
      <c r="T275" s="46"/>
      <c r="U275" s="47"/>
    </row>
    <row r="276" spans="2:21" s="33" customFormat="1" ht="14">
      <c r="B276" s="65"/>
      <c r="C276" s="45"/>
      <c r="D276" s="46"/>
      <c r="E276" s="47"/>
      <c r="G276" s="45"/>
      <c r="H276" s="46"/>
      <c r="I276" s="47"/>
    </row>
    <row r="277" spans="2:21" s="33" customFormat="1" ht="14">
      <c r="B277" s="65"/>
      <c r="C277" s="45"/>
      <c r="D277" s="46"/>
      <c r="E277" s="47"/>
      <c r="G277" s="45"/>
      <c r="H277" s="46"/>
      <c r="I277" s="47"/>
      <c r="K277" s="45"/>
      <c r="L277" s="46"/>
      <c r="M277" s="47"/>
      <c r="O277" s="45"/>
      <c r="P277" s="46"/>
      <c r="Q277" s="47"/>
      <c r="S277" s="45"/>
      <c r="T277" s="46"/>
      <c r="U277" s="47"/>
    </row>
    <row r="278" spans="2:21" s="33" customFormat="1" ht="14">
      <c r="B278" s="65"/>
      <c r="C278" s="45"/>
      <c r="D278" s="46"/>
      <c r="E278" s="47"/>
      <c r="G278" s="45"/>
      <c r="H278" s="46"/>
      <c r="I278" s="47"/>
      <c r="K278" s="45"/>
      <c r="L278" s="46"/>
      <c r="M278" s="47"/>
      <c r="O278" s="45"/>
      <c r="P278" s="46"/>
      <c r="Q278" s="47"/>
      <c r="S278" s="45"/>
      <c r="T278" s="46"/>
      <c r="U278" s="47"/>
    </row>
    <row r="279" spans="2:21" s="33" customFormat="1" ht="14">
      <c r="B279" s="65"/>
      <c r="C279" s="45"/>
      <c r="D279" s="46"/>
      <c r="E279" s="47"/>
      <c r="G279" s="45"/>
      <c r="H279" s="46"/>
      <c r="I279" s="47"/>
      <c r="K279" s="45"/>
      <c r="L279" s="46"/>
      <c r="M279" s="47"/>
      <c r="O279" s="45"/>
      <c r="P279" s="46"/>
      <c r="Q279" s="47"/>
      <c r="S279" s="45"/>
      <c r="T279" s="46"/>
      <c r="U279" s="47"/>
    </row>
    <row r="280" spans="2:21" s="33" customFormat="1" ht="14">
      <c r="B280" s="66"/>
      <c r="C280" s="39"/>
      <c r="D280" s="40"/>
      <c r="E280" s="36"/>
      <c r="F280" s="36"/>
      <c r="G280" s="39"/>
      <c r="H280" s="40"/>
      <c r="I280" s="36"/>
      <c r="J280" s="36"/>
      <c r="K280" s="39"/>
      <c r="L280" s="40"/>
      <c r="M280" s="36"/>
      <c r="O280" s="39"/>
      <c r="P280" s="40"/>
      <c r="Q280" s="36"/>
      <c r="S280" s="39"/>
      <c r="T280" s="40"/>
      <c r="U280" s="36"/>
    </row>
    <row r="281" spans="2:21" s="33" customFormat="1" ht="14">
      <c r="B281" s="65"/>
      <c r="C281" s="45"/>
      <c r="D281" s="46"/>
      <c r="E281" s="47"/>
      <c r="H281" s="46"/>
      <c r="L281" s="46"/>
    </row>
    <row r="282" spans="2:21" s="33" customFormat="1" ht="14">
      <c r="B282" s="65"/>
      <c r="C282" s="45"/>
      <c r="D282" s="46"/>
      <c r="E282" s="47"/>
      <c r="G282" s="45"/>
      <c r="H282" s="46"/>
      <c r="I282" s="47"/>
      <c r="K282" s="45"/>
      <c r="L282" s="46"/>
      <c r="M282" s="47"/>
      <c r="O282" s="45"/>
      <c r="P282" s="46"/>
      <c r="Q282" s="47"/>
      <c r="S282" s="45"/>
      <c r="T282" s="46"/>
      <c r="U282" s="47"/>
    </row>
    <row r="283" spans="2:21" s="33" customFormat="1" ht="14">
      <c r="B283" s="65"/>
      <c r="C283" s="45"/>
      <c r="D283" s="46"/>
      <c r="E283" s="47"/>
      <c r="G283" s="45"/>
      <c r="H283" s="46"/>
      <c r="I283" s="47"/>
    </row>
    <row r="284" spans="2:21" s="33" customFormat="1" ht="14">
      <c r="B284" s="65"/>
      <c r="C284" s="45"/>
      <c r="D284" s="46"/>
      <c r="E284" s="47"/>
      <c r="G284" s="45"/>
      <c r="H284" s="46"/>
      <c r="I284" s="47"/>
      <c r="K284" s="45"/>
      <c r="L284" s="46"/>
      <c r="M284" s="47"/>
      <c r="O284" s="45"/>
      <c r="P284" s="46"/>
      <c r="Q284" s="47"/>
      <c r="S284" s="45"/>
      <c r="T284" s="46"/>
      <c r="U284" s="47"/>
    </row>
    <row r="285" spans="2:21" s="33" customFormat="1" ht="14">
      <c r="B285" s="65"/>
      <c r="C285" s="45"/>
      <c r="D285" s="46"/>
      <c r="E285" s="47"/>
      <c r="G285" s="45"/>
      <c r="H285" s="46"/>
      <c r="I285" s="47"/>
      <c r="K285" s="45"/>
      <c r="L285" s="46"/>
      <c r="M285" s="47"/>
      <c r="O285" s="45"/>
      <c r="P285" s="46"/>
      <c r="Q285" s="47"/>
      <c r="S285" s="45"/>
      <c r="T285" s="46"/>
      <c r="U285" s="47"/>
    </row>
    <row r="286" spans="2:21" s="33" customFormat="1" ht="14">
      <c r="B286" s="65"/>
      <c r="C286" s="45"/>
      <c r="D286" s="46"/>
      <c r="E286" s="47"/>
      <c r="G286" s="45"/>
      <c r="H286" s="46"/>
      <c r="I286" s="47"/>
      <c r="K286" s="45"/>
      <c r="L286" s="46"/>
      <c r="M286" s="47"/>
      <c r="O286" s="45"/>
      <c r="P286" s="46"/>
      <c r="Q286" s="47"/>
      <c r="S286" s="45"/>
      <c r="T286" s="46"/>
      <c r="U286" s="47"/>
    </row>
    <row r="287" spans="2:21" s="33" customFormat="1" ht="14">
      <c r="B287" s="66"/>
      <c r="C287" s="39"/>
      <c r="D287" s="40"/>
      <c r="E287" s="36"/>
      <c r="F287" s="36"/>
      <c r="G287" s="39"/>
      <c r="H287" s="40"/>
      <c r="I287" s="36"/>
      <c r="J287" s="36"/>
      <c r="K287" s="39"/>
      <c r="L287" s="40"/>
      <c r="M287" s="36"/>
      <c r="O287" s="39"/>
      <c r="P287" s="40"/>
      <c r="Q287" s="36"/>
      <c r="S287" s="39"/>
      <c r="T287" s="40"/>
      <c r="U287" s="36"/>
    </row>
    <row r="288" spans="2:21" s="33" customFormat="1" ht="14">
      <c r="B288" s="65"/>
      <c r="C288" s="45"/>
      <c r="D288" s="46"/>
      <c r="E288" s="47"/>
      <c r="H288" s="46"/>
      <c r="L288" s="46"/>
    </row>
    <row r="289" spans="2:21" s="33" customFormat="1" ht="14">
      <c r="B289" s="65"/>
      <c r="C289" s="45"/>
      <c r="D289" s="46"/>
      <c r="E289" s="47"/>
      <c r="G289" s="45"/>
      <c r="H289" s="46"/>
      <c r="I289" s="47"/>
      <c r="K289" s="45"/>
      <c r="L289" s="46"/>
      <c r="M289" s="47"/>
      <c r="O289" s="45"/>
      <c r="P289" s="46"/>
      <c r="Q289" s="47"/>
      <c r="S289" s="45"/>
      <c r="T289" s="46"/>
      <c r="U289" s="47"/>
    </row>
    <row r="290" spans="2:21" s="33" customFormat="1" ht="14">
      <c r="B290" s="65"/>
      <c r="C290" s="45"/>
      <c r="D290" s="46"/>
      <c r="E290" s="47"/>
      <c r="G290" s="45"/>
      <c r="H290" s="46"/>
      <c r="I290" s="47"/>
    </row>
    <row r="291" spans="2:21" s="33" customFormat="1" ht="14">
      <c r="B291" s="65"/>
      <c r="C291" s="45"/>
      <c r="D291" s="46"/>
      <c r="E291" s="47"/>
      <c r="G291" s="45"/>
      <c r="H291" s="46"/>
      <c r="I291" s="47"/>
      <c r="K291" s="45"/>
      <c r="L291" s="46"/>
      <c r="M291" s="47"/>
      <c r="O291" s="45"/>
      <c r="P291" s="46"/>
      <c r="Q291" s="47"/>
      <c r="S291" s="45"/>
      <c r="T291" s="46"/>
      <c r="U291" s="47"/>
    </row>
    <row r="292" spans="2:21" s="33" customFormat="1" ht="14">
      <c r="B292" s="65"/>
      <c r="C292" s="45"/>
      <c r="D292" s="46"/>
      <c r="E292" s="47"/>
      <c r="G292" s="45"/>
      <c r="H292" s="46"/>
      <c r="I292" s="47"/>
      <c r="K292" s="45"/>
      <c r="L292" s="46"/>
      <c r="M292" s="47"/>
      <c r="O292" s="45"/>
      <c r="P292" s="46"/>
      <c r="Q292" s="47"/>
      <c r="S292" s="45"/>
      <c r="T292" s="46"/>
      <c r="U292" s="47"/>
    </row>
    <row r="293" spans="2:21" s="33" customFormat="1" ht="14">
      <c r="B293" s="65"/>
      <c r="C293" s="45"/>
      <c r="D293" s="46"/>
      <c r="E293" s="47"/>
      <c r="G293" s="45"/>
      <c r="H293" s="46"/>
      <c r="I293" s="47"/>
      <c r="K293" s="45"/>
      <c r="L293" s="46"/>
      <c r="M293" s="47"/>
      <c r="O293" s="45"/>
      <c r="P293" s="46"/>
      <c r="Q293" s="47"/>
      <c r="S293" s="45"/>
      <c r="T293" s="46"/>
      <c r="U293" s="47"/>
    </row>
    <row r="294" spans="2:21" s="33" customFormat="1" ht="14">
      <c r="B294" s="66"/>
      <c r="C294" s="39"/>
      <c r="D294" s="40"/>
      <c r="E294" s="36"/>
      <c r="F294" s="36"/>
      <c r="G294" s="39"/>
      <c r="H294" s="40"/>
      <c r="I294" s="36"/>
      <c r="J294" s="36"/>
      <c r="K294" s="39"/>
      <c r="L294" s="40"/>
      <c r="M294" s="36"/>
      <c r="O294" s="39"/>
      <c r="P294" s="40"/>
      <c r="Q294" s="36"/>
      <c r="S294" s="39"/>
      <c r="T294" s="40"/>
      <c r="U294" s="36"/>
    </row>
    <row r="295" spans="2:21" s="33" customFormat="1" ht="14">
      <c r="B295" s="65"/>
      <c r="C295" s="45"/>
      <c r="D295" s="46"/>
      <c r="E295" s="47"/>
      <c r="H295" s="46"/>
      <c r="L295" s="46"/>
    </row>
    <row r="296" spans="2:21" s="33" customFormat="1" ht="14">
      <c r="B296" s="65"/>
      <c r="C296" s="45"/>
      <c r="D296" s="46"/>
      <c r="E296" s="47"/>
      <c r="G296" s="45"/>
      <c r="H296" s="46"/>
      <c r="I296" s="47"/>
      <c r="K296" s="45"/>
      <c r="L296" s="46"/>
      <c r="M296" s="47"/>
      <c r="O296" s="45"/>
      <c r="P296" s="46"/>
      <c r="Q296" s="47"/>
      <c r="S296" s="45"/>
      <c r="T296" s="46"/>
      <c r="U296" s="47"/>
    </row>
    <row r="297" spans="2:21" s="33" customFormat="1" ht="14">
      <c r="B297" s="65"/>
      <c r="C297" s="45"/>
      <c r="D297" s="46"/>
      <c r="E297" s="47"/>
      <c r="G297" s="45"/>
      <c r="H297" s="46"/>
      <c r="I297" s="47"/>
    </row>
    <row r="298" spans="2:21" s="33" customFormat="1" ht="14">
      <c r="B298" s="65"/>
      <c r="C298" s="45"/>
      <c r="D298" s="46"/>
      <c r="E298" s="47"/>
      <c r="G298" s="45"/>
      <c r="H298" s="46"/>
      <c r="I298" s="47"/>
      <c r="K298" s="45"/>
      <c r="L298" s="46"/>
      <c r="M298" s="47"/>
      <c r="O298" s="45"/>
      <c r="P298" s="46"/>
      <c r="Q298" s="47"/>
      <c r="S298" s="45"/>
      <c r="T298" s="46"/>
      <c r="U298" s="47"/>
    </row>
    <row r="299" spans="2:21" s="33" customFormat="1" ht="14">
      <c r="B299" s="65"/>
      <c r="C299" s="45"/>
      <c r="D299" s="46"/>
      <c r="E299" s="47"/>
      <c r="G299" s="45"/>
      <c r="H299" s="46"/>
      <c r="I299" s="47"/>
      <c r="K299" s="45"/>
      <c r="L299" s="46"/>
      <c r="M299" s="47"/>
      <c r="O299" s="45"/>
      <c r="P299" s="46"/>
      <c r="Q299" s="47"/>
      <c r="S299" s="45"/>
      <c r="T299" s="46"/>
      <c r="U299" s="47"/>
    </row>
    <row r="300" spans="2:21" s="33" customFormat="1" ht="14">
      <c r="B300" s="65"/>
      <c r="C300" s="45"/>
      <c r="D300" s="46"/>
      <c r="E300" s="47"/>
      <c r="G300" s="45"/>
      <c r="H300" s="46"/>
      <c r="I300" s="47"/>
      <c r="K300" s="45"/>
      <c r="L300" s="46"/>
      <c r="M300" s="47"/>
      <c r="O300" s="45"/>
      <c r="P300" s="46"/>
      <c r="Q300" s="47"/>
      <c r="S300" s="45"/>
      <c r="T300" s="46"/>
      <c r="U300" s="47"/>
    </row>
    <row r="301" spans="2:21" s="33" customFormat="1" ht="14">
      <c r="B301" s="66"/>
      <c r="C301" s="39"/>
      <c r="D301" s="40"/>
      <c r="E301" s="36"/>
      <c r="F301" s="36"/>
      <c r="G301" s="39"/>
      <c r="H301" s="40"/>
      <c r="I301" s="36"/>
      <c r="J301" s="36"/>
      <c r="K301" s="39"/>
      <c r="L301" s="40"/>
      <c r="M301" s="36"/>
      <c r="O301" s="39"/>
      <c r="P301" s="40"/>
      <c r="Q301" s="36"/>
      <c r="S301" s="39"/>
      <c r="T301" s="40"/>
      <c r="U301" s="36"/>
    </row>
    <row r="302" spans="2:21" s="33" customFormat="1" ht="14">
      <c r="B302" s="65"/>
      <c r="C302" s="45"/>
      <c r="D302" s="46"/>
      <c r="E302" s="47"/>
      <c r="H302" s="46"/>
      <c r="L302" s="46"/>
    </row>
    <row r="303" spans="2:21" s="33" customFormat="1" ht="14">
      <c r="B303" s="65"/>
      <c r="C303" s="45"/>
      <c r="D303" s="46"/>
      <c r="E303" s="47"/>
      <c r="G303" s="45"/>
      <c r="H303" s="46"/>
      <c r="I303" s="47"/>
      <c r="K303" s="45"/>
      <c r="L303" s="46"/>
      <c r="M303" s="47"/>
      <c r="O303" s="45"/>
      <c r="P303" s="46"/>
      <c r="Q303" s="47"/>
      <c r="S303" s="45"/>
      <c r="T303" s="46"/>
      <c r="U303" s="47"/>
    </row>
    <row r="304" spans="2:21" s="33" customFormat="1" ht="14">
      <c r="B304" s="65"/>
      <c r="C304" s="45"/>
      <c r="D304" s="46"/>
      <c r="E304" s="47"/>
      <c r="G304" s="45"/>
      <c r="H304" s="46"/>
      <c r="I304" s="47"/>
    </row>
    <row r="305" spans="2:21" s="33" customFormat="1" ht="14">
      <c r="B305" s="65"/>
      <c r="C305" s="45"/>
      <c r="D305" s="46"/>
      <c r="E305" s="47"/>
      <c r="G305" s="45"/>
      <c r="H305" s="46"/>
      <c r="I305" s="47"/>
      <c r="K305" s="45"/>
      <c r="L305" s="46"/>
      <c r="M305" s="47"/>
      <c r="O305" s="45"/>
      <c r="P305" s="46"/>
      <c r="Q305" s="47"/>
      <c r="S305" s="45"/>
      <c r="T305" s="46"/>
      <c r="U305" s="47"/>
    </row>
    <row r="306" spans="2:21" s="33" customFormat="1" ht="14">
      <c r="B306" s="65"/>
      <c r="C306" s="45"/>
      <c r="D306" s="46"/>
      <c r="E306" s="47"/>
      <c r="G306" s="45"/>
      <c r="H306" s="46"/>
      <c r="I306" s="47"/>
      <c r="K306" s="45"/>
      <c r="L306" s="46"/>
      <c r="M306" s="47"/>
      <c r="O306" s="45"/>
      <c r="P306" s="46"/>
      <c r="Q306" s="47"/>
      <c r="S306" s="45"/>
      <c r="T306" s="46"/>
      <c r="U306" s="47"/>
    </row>
    <row r="307" spans="2:21" s="33" customFormat="1" ht="14">
      <c r="B307" s="65"/>
      <c r="C307" s="45"/>
      <c r="D307" s="46"/>
      <c r="E307" s="47"/>
      <c r="G307" s="45"/>
      <c r="H307" s="46"/>
      <c r="I307" s="47"/>
      <c r="K307" s="45"/>
      <c r="L307" s="46"/>
      <c r="M307" s="47"/>
      <c r="O307" s="45"/>
      <c r="P307" s="46"/>
      <c r="Q307" s="47"/>
      <c r="S307" s="45"/>
      <c r="T307" s="46"/>
      <c r="U307" s="47"/>
    </row>
    <row r="308" spans="2:21" s="33" customFormat="1" ht="14">
      <c r="B308" s="66"/>
      <c r="C308" s="39"/>
      <c r="D308" s="40"/>
      <c r="E308" s="36"/>
      <c r="F308" s="36"/>
      <c r="G308" s="39"/>
      <c r="H308" s="40"/>
      <c r="I308" s="36"/>
      <c r="J308" s="36"/>
      <c r="K308" s="39"/>
      <c r="L308" s="40"/>
      <c r="M308" s="36"/>
      <c r="O308" s="39"/>
      <c r="P308" s="40"/>
      <c r="Q308" s="36"/>
      <c r="S308" s="39"/>
      <c r="T308" s="40"/>
      <c r="U308" s="36"/>
    </row>
    <row r="309" spans="2:21" s="33" customFormat="1" ht="14">
      <c r="B309" s="65"/>
      <c r="C309" s="45"/>
      <c r="D309" s="46"/>
      <c r="E309" s="47"/>
      <c r="H309" s="46"/>
      <c r="L309" s="46"/>
    </row>
    <row r="310" spans="2:21" s="33" customFormat="1" ht="14">
      <c r="B310" s="65"/>
      <c r="C310" s="45"/>
      <c r="D310" s="46"/>
      <c r="E310" s="47"/>
      <c r="G310" s="45"/>
      <c r="H310" s="46"/>
      <c r="I310" s="47"/>
      <c r="K310" s="45"/>
      <c r="L310" s="46"/>
      <c r="M310" s="47"/>
      <c r="O310" s="45"/>
      <c r="P310" s="46"/>
      <c r="Q310" s="47"/>
      <c r="S310" s="45"/>
      <c r="T310" s="46"/>
      <c r="U310" s="47"/>
    </row>
    <row r="311" spans="2:21" s="33" customFormat="1" ht="14">
      <c r="B311" s="65"/>
      <c r="C311" s="45"/>
      <c r="D311" s="46"/>
      <c r="E311" s="47"/>
      <c r="G311" s="45"/>
      <c r="H311" s="46"/>
      <c r="I311" s="47"/>
    </row>
    <row r="312" spans="2:21" s="33" customFormat="1" ht="14">
      <c r="B312" s="65"/>
      <c r="C312" s="45"/>
      <c r="D312" s="46"/>
      <c r="E312" s="47"/>
      <c r="G312" s="45"/>
      <c r="H312" s="46"/>
      <c r="I312" s="47"/>
      <c r="K312" s="45"/>
      <c r="L312" s="46"/>
      <c r="M312" s="47"/>
      <c r="O312" s="45"/>
      <c r="P312" s="46"/>
      <c r="Q312" s="47"/>
      <c r="S312" s="45"/>
      <c r="T312" s="46"/>
      <c r="U312" s="47"/>
    </row>
    <row r="313" spans="2:21" s="33" customFormat="1" ht="14">
      <c r="B313" s="65"/>
      <c r="C313" s="45"/>
      <c r="D313" s="46"/>
      <c r="E313" s="47"/>
      <c r="G313" s="45"/>
      <c r="H313" s="46"/>
      <c r="I313" s="47"/>
      <c r="K313" s="45"/>
      <c r="L313" s="46"/>
      <c r="M313" s="47"/>
      <c r="O313" s="45"/>
      <c r="P313" s="46"/>
      <c r="Q313" s="47"/>
      <c r="S313" s="45"/>
      <c r="T313" s="46"/>
      <c r="U313" s="47"/>
    </row>
    <row r="314" spans="2:21" s="33" customFormat="1" ht="14">
      <c r="B314" s="65"/>
      <c r="C314" s="45"/>
      <c r="D314" s="46"/>
      <c r="E314" s="47"/>
      <c r="G314" s="45"/>
      <c r="H314" s="46"/>
      <c r="I314" s="47"/>
      <c r="K314" s="45"/>
      <c r="L314" s="46"/>
      <c r="M314" s="47"/>
      <c r="O314" s="45"/>
      <c r="P314" s="46"/>
      <c r="Q314" s="47"/>
      <c r="S314" s="45"/>
      <c r="T314" s="46"/>
      <c r="U314" s="47"/>
    </row>
    <row r="315" spans="2:21" s="33" customFormat="1" ht="14">
      <c r="B315" s="66"/>
      <c r="C315" s="39"/>
      <c r="D315" s="40"/>
      <c r="E315" s="36"/>
      <c r="F315" s="36"/>
      <c r="G315" s="39"/>
      <c r="H315" s="40"/>
      <c r="I315" s="36"/>
      <c r="J315" s="36"/>
      <c r="K315" s="39"/>
      <c r="L315" s="40"/>
      <c r="M315" s="36"/>
      <c r="O315" s="39"/>
      <c r="P315" s="40"/>
      <c r="Q315" s="36"/>
      <c r="S315" s="39"/>
      <c r="T315" s="40"/>
      <c r="U315" s="36"/>
    </row>
    <row r="316" spans="2:21" s="33" customFormat="1" ht="14">
      <c r="B316" s="65"/>
      <c r="C316" s="45"/>
      <c r="D316" s="46"/>
      <c r="E316" s="47"/>
      <c r="H316" s="46"/>
      <c r="L316" s="46"/>
    </row>
    <row r="317" spans="2:21" s="33" customFormat="1" ht="14">
      <c r="B317" s="65"/>
      <c r="C317" s="45"/>
      <c r="D317" s="46"/>
      <c r="E317" s="47"/>
      <c r="G317" s="45"/>
      <c r="H317" s="46"/>
      <c r="I317" s="47"/>
      <c r="K317" s="45"/>
      <c r="L317" s="46"/>
      <c r="M317" s="47"/>
      <c r="O317" s="45"/>
      <c r="P317" s="46"/>
      <c r="Q317" s="47"/>
      <c r="S317" s="45"/>
      <c r="T317" s="46"/>
      <c r="U317" s="47"/>
    </row>
    <row r="318" spans="2:21" s="33" customFormat="1" ht="14">
      <c r="B318" s="65"/>
      <c r="C318" s="45"/>
      <c r="D318" s="46"/>
      <c r="E318" s="47"/>
      <c r="G318" s="45"/>
      <c r="H318" s="46"/>
      <c r="I318" s="47"/>
    </row>
    <row r="319" spans="2:21" s="33" customFormat="1" ht="14">
      <c r="B319" s="65"/>
      <c r="C319" s="45"/>
      <c r="D319" s="46"/>
      <c r="E319" s="47"/>
      <c r="G319" s="45"/>
      <c r="H319" s="46"/>
      <c r="I319" s="47"/>
      <c r="K319" s="45"/>
      <c r="L319" s="46"/>
      <c r="M319" s="47"/>
      <c r="O319" s="45"/>
      <c r="P319" s="46"/>
      <c r="Q319" s="47"/>
      <c r="S319" s="45"/>
      <c r="T319" s="46"/>
      <c r="U319" s="47"/>
    </row>
    <row r="320" spans="2:21" s="33" customFormat="1" ht="14">
      <c r="B320" s="65"/>
      <c r="C320" s="45"/>
      <c r="D320" s="46"/>
      <c r="E320" s="47"/>
      <c r="G320" s="45"/>
      <c r="H320" s="46"/>
      <c r="I320" s="47"/>
      <c r="K320" s="45"/>
      <c r="L320" s="46"/>
      <c r="M320" s="47"/>
      <c r="O320" s="45"/>
      <c r="P320" s="46"/>
      <c r="Q320" s="47"/>
      <c r="S320" s="45"/>
      <c r="T320" s="46"/>
      <c r="U320" s="47"/>
    </row>
    <row r="321" spans="2:21" s="33" customFormat="1" ht="14">
      <c r="B321" s="65"/>
      <c r="C321" s="45"/>
      <c r="D321" s="46"/>
      <c r="E321" s="47"/>
      <c r="G321" s="45"/>
      <c r="H321" s="46"/>
      <c r="I321" s="47"/>
      <c r="K321" s="45"/>
      <c r="L321" s="46"/>
      <c r="M321" s="47"/>
      <c r="O321" s="45"/>
      <c r="P321" s="46"/>
      <c r="Q321" s="47"/>
      <c r="S321" s="45"/>
      <c r="T321" s="46"/>
      <c r="U321" s="47"/>
    </row>
    <row r="322" spans="2:21" s="33" customFormat="1" ht="14">
      <c r="B322" s="66"/>
      <c r="C322" s="39"/>
      <c r="D322" s="40"/>
      <c r="E322" s="36"/>
      <c r="F322" s="36"/>
      <c r="G322" s="39"/>
      <c r="H322" s="40"/>
      <c r="I322" s="36"/>
      <c r="J322" s="36"/>
      <c r="K322" s="39"/>
      <c r="L322" s="40"/>
      <c r="M322" s="36"/>
      <c r="O322" s="39"/>
      <c r="P322" s="40"/>
      <c r="Q322" s="36"/>
      <c r="S322" s="39"/>
      <c r="T322" s="40"/>
      <c r="U322" s="36"/>
    </row>
    <row r="323" spans="2:21" s="33" customFormat="1" ht="14">
      <c r="B323" s="65"/>
      <c r="C323" s="45"/>
      <c r="D323" s="46"/>
      <c r="E323" s="47"/>
      <c r="H323" s="46"/>
      <c r="L323" s="46"/>
    </row>
    <row r="324" spans="2:21" s="33" customFormat="1" ht="14">
      <c r="B324" s="65"/>
      <c r="C324" s="45"/>
      <c r="D324" s="46"/>
      <c r="E324" s="47"/>
      <c r="G324" s="45"/>
      <c r="H324" s="46"/>
      <c r="I324" s="47"/>
      <c r="K324" s="45"/>
      <c r="L324" s="46"/>
      <c r="M324" s="47"/>
      <c r="O324" s="45"/>
      <c r="P324" s="46"/>
      <c r="Q324" s="47"/>
      <c r="S324" s="45"/>
      <c r="T324" s="46"/>
      <c r="U324" s="47"/>
    </row>
    <row r="325" spans="2:21" s="33" customFormat="1" ht="14">
      <c r="B325" s="65"/>
      <c r="C325" s="45"/>
      <c r="D325" s="46"/>
      <c r="E325" s="47"/>
      <c r="G325" s="45"/>
      <c r="H325" s="46"/>
      <c r="I325" s="47"/>
    </row>
    <row r="326" spans="2:21" s="33" customFormat="1" ht="14">
      <c r="B326" s="65"/>
      <c r="C326" s="45"/>
      <c r="D326" s="46"/>
      <c r="E326" s="47"/>
      <c r="G326" s="45"/>
      <c r="H326" s="46"/>
      <c r="I326" s="47"/>
      <c r="K326" s="45"/>
      <c r="L326" s="46"/>
      <c r="M326" s="47"/>
      <c r="O326" s="45"/>
      <c r="P326" s="46"/>
      <c r="Q326" s="47"/>
      <c r="S326" s="45"/>
      <c r="T326" s="46"/>
      <c r="U326" s="47"/>
    </row>
    <row r="327" spans="2:21" s="33" customFormat="1" ht="14">
      <c r="B327" s="65"/>
      <c r="C327" s="45"/>
      <c r="D327" s="46"/>
      <c r="E327" s="47"/>
      <c r="G327" s="45"/>
      <c r="H327" s="46"/>
      <c r="I327" s="47"/>
      <c r="K327" s="45"/>
      <c r="L327" s="46"/>
      <c r="M327" s="47"/>
      <c r="O327" s="45"/>
      <c r="P327" s="46"/>
      <c r="Q327" s="47"/>
      <c r="S327" s="45"/>
      <c r="T327" s="46"/>
      <c r="U327" s="47"/>
    </row>
    <row r="328" spans="2:21" s="33" customFormat="1" ht="14">
      <c r="B328" s="65"/>
      <c r="C328" s="45"/>
      <c r="D328" s="46"/>
      <c r="E328" s="47"/>
      <c r="G328" s="45"/>
      <c r="H328" s="46"/>
      <c r="I328" s="47"/>
      <c r="K328" s="45"/>
      <c r="L328" s="46"/>
      <c r="M328" s="47"/>
      <c r="O328" s="45"/>
      <c r="P328" s="46"/>
      <c r="Q328" s="47"/>
      <c r="S328" s="45"/>
      <c r="T328" s="46"/>
      <c r="U328" s="47"/>
    </row>
    <row r="329" spans="2:21" s="33" customFormat="1" ht="14">
      <c r="B329" s="66"/>
      <c r="C329" s="39"/>
      <c r="D329" s="40"/>
      <c r="E329" s="36"/>
      <c r="F329" s="36"/>
      <c r="G329" s="39"/>
      <c r="H329" s="40"/>
      <c r="I329" s="36"/>
      <c r="J329" s="36"/>
      <c r="K329" s="39"/>
      <c r="L329" s="40"/>
      <c r="M329" s="36"/>
      <c r="O329" s="39"/>
      <c r="P329" s="40"/>
      <c r="Q329" s="36"/>
      <c r="S329" s="39"/>
      <c r="T329" s="40"/>
      <c r="U329" s="36"/>
    </row>
    <row r="330" spans="2:21" s="33" customFormat="1" ht="14">
      <c r="B330" s="65"/>
      <c r="C330" s="45"/>
      <c r="D330" s="46"/>
      <c r="E330" s="47"/>
      <c r="H330" s="46"/>
      <c r="L330" s="46"/>
    </row>
    <row r="331" spans="2:21" s="33" customFormat="1" ht="14">
      <c r="B331" s="65"/>
      <c r="C331" s="45"/>
      <c r="D331" s="46"/>
      <c r="E331" s="47"/>
      <c r="G331" s="45"/>
      <c r="H331" s="46"/>
      <c r="I331" s="47"/>
      <c r="K331" s="45"/>
      <c r="L331" s="46"/>
      <c r="M331" s="47"/>
      <c r="O331" s="45"/>
      <c r="P331" s="46"/>
      <c r="Q331" s="47"/>
      <c r="S331" s="45"/>
      <c r="T331" s="46"/>
      <c r="U331" s="47"/>
    </row>
    <row r="332" spans="2:21" s="33" customFormat="1" ht="14">
      <c r="B332" s="65"/>
      <c r="C332" s="45"/>
      <c r="D332" s="46"/>
      <c r="E332" s="47"/>
      <c r="G332" s="45"/>
      <c r="H332" s="46"/>
      <c r="I332" s="47"/>
    </row>
    <row r="333" spans="2:21" s="33" customFormat="1" ht="14">
      <c r="B333" s="65"/>
      <c r="C333" s="45"/>
      <c r="D333" s="46"/>
      <c r="E333" s="47"/>
      <c r="G333" s="45"/>
      <c r="H333" s="46"/>
      <c r="I333" s="47"/>
      <c r="K333" s="45"/>
      <c r="L333" s="46"/>
      <c r="M333" s="47"/>
      <c r="O333" s="45"/>
      <c r="P333" s="46"/>
      <c r="Q333" s="47"/>
      <c r="S333" s="45"/>
      <c r="T333" s="46"/>
      <c r="U333" s="47"/>
    </row>
    <row r="334" spans="2:21" s="33" customFormat="1" ht="14">
      <c r="B334" s="65"/>
      <c r="C334" s="45"/>
      <c r="D334" s="46"/>
      <c r="E334" s="47"/>
      <c r="G334" s="45"/>
      <c r="H334" s="46"/>
      <c r="I334" s="47"/>
      <c r="K334" s="45"/>
      <c r="L334" s="46"/>
      <c r="M334" s="47"/>
      <c r="O334" s="45"/>
      <c r="P334" s="46"/>
      <c r="Q334" s="47"/>
      <c r="S334" s="45"/>
      <c r="T334" s="46"/>
      <c r="U334" s="47"/>
    </row>
    <row r="335" spans="2:21" s="33" customFormat="1" ht="14">
      <c r="B335" s="65"/>
      <c r="C335" s="45"/>
      <c r="D335" s="46"/>
      <c r="E335" s="47"/>
      <c r="G335" s="45"/>
      <c r="H335" s="46"/>
      <c r="I335" s="47"/>
      <c r="K335" s="45"/>
      <c r="L335" s="46"/>
      <c r="M335" s="47"/>
      <c r="O335" s="45"/>
      <c r="P335" s="46"/>
      <c r="Q335" s="47"/>
      <c r="S335" s="45"/>
      <c r="T335" s="46"/>
      <c r="U335" s="47"/>
    </row>
    <row r="336" spans="2:21" s="33" customFormat="1" ht="14">
      <c r="B336" s="66"/>
      <c r="C336" s="39"/>
      <c r="D336" s="40"/>
      <c r="E336" s="36"/>
      <c r="F336" s="36"/>
      <c r="G336" s="39"/>
      <c r="H336" s="40"/>
      <c r="I336" s="36"/>
      <c r="J336" s="36"/>
      <c r="K336" s="39"/>
      <c r="L336" s="40"/>
      <c r="M336" s="36"/>
      <c r="O336" s="39"/>
      <c r="P336" s="40"/>
      <c r="Q336" s="36"/>
      <c r="S336" s="39"/>
      <c r="T336" s="40"/>
      <c r="U336" s="36"/>
    </row>
    <row r="337" spans="2:21" s="33" customFormat="1" ht="14">
      <c r="B337" s="65"/>
      <c r="C337" s="45"/>
      <c r="D337" s="46"/>
      <c r="E337" s="47"/>
      <c r="H337" s="46"/>
      <c r="L337" s="46"/>
    </row>
    <row r="338" spans="2:21" s="33" customFormat="1" ht="14">
      <c r="B338" s="65"/>
      <c r="C338" s="45"/>
      <c r="D338" s="46"/>
      <c r="E338" s="47"/>
      <c r="G338" s="45"/>
      <c r="H338" s="46"/>
      <c r="I338" s="47"/>
      <c r="K338" s="45"/>
      <c r="L338" s="46"/>
      <c r="M338" s="47"/>
      <c r="O338" s="45"/>
      <c r="P338" s="46"/>
      <c r="Q338" s="47"/>
      <c r="S338" s="45"/>
      <c r="T338" s="46"/>
      <c r="U338" s="47"/>
    </row>
    <row r="339" spans="2:21" s="33" customFormat="1" ht="14">
      <c r="B339" s="65"/>
      <c r="C339" s="45"/>
      <c r="D339" s="46"/>
      <c r="E339" s="47"/>
      <c r="G339" s="45"/>
      <c r="H339" s="46"/>
      <c r="I339" s="47"/>
    </row>
    <row r="340" spans="2:21" s="33" customFormat="1" ht="14">
      <c r="B340" s="65"/>
      <c r="C340" s="45"/>
      <c r="D340" s="46"/>
      <c r="E340" s="47"/>
      <c r="G340" s="45"/>
      <c r="H340" s="46"/>
      <c r="I340" s="47"/>
      <c r="K340" s="45"/>
      <c r="L340" s="46"/>
      <c r="M340" s="47"/>
      <c r="O340" s="45"/>
      <c r="P340" s="46"/>
      <c r="Q340" s="47"/>
      <c r="S340" s="45"/>
      <c r="T340" s="46"/>
      <c r="U340" s="47"/>
    </row>
    <row r="341" spans="2:21" s="33" customFormat="1" ht="14">
      <c r="B341" s="65"/>
      <c r="C341" s="45"/>
      <c r="D341" s="46"/>
      <c r="E341" s="47"/>
      <c r="G341" s="45"/>
      <c r="H341" s="46"/>
      <c r="I341" s="47"/>
      <c r="K341" s="45"/>
      <c r="L341" s="46"/>
      <c r="M341" s="47"/>
      <c r="O341" s="45"/>
      <c r="P341" s="46"/>
      <c r="Q341" s="47"/>
      <c r="S341" s="45"/>
      <c r="T341" s="46"/>
      <c r="U341" s="47"/>
    </row>
    <row r="342" spans="2:21" s="33" customFormat="1" ht="14">
      <c r="B342" s="67"/>
      <c r="C342" s="39"/>
      <c r="D342" s="40"/>
      <c r="E342" s="36"/>
      <c r="F342" s="36"/>
      <c r="G342" s="39"/>
      <c r="H342" s="40"/>
      <c r="I342" s="36"/>
      <c r="J342" s="36"/>
      <c r="K342" s="39"/>
      <c r="L342" s="40"/>
      <c r="M342" s="36"/>
      <c r="O342" s="39"/>
      <c r="P342" s="40"/>
      <c r="Q342" s="36"/>
      <c r="S342" s="39"/>
      <c r="T342" s="40"/>
      <c r="U342" s="36"/>
    </row>
    <row r="343" spans="2:21" s="33" customFormat="1" ht="14">
      <c r="B343" s="65"/>
      <c r="C343" s="45"/>
      <c r="D343" s="46"/>
      <c r="E343" s="47"/>
      <c r="H343" s="46"/>
      <c r="L343" s="46"/>
    </row>
    <row r="344" spans="2:21" s="33" customFormat="1" ht="14">
      <c r="B344" s="65"/>
      <c r="C344" s="45"/>
      <c r="D344" s="46"/>
      <c r="E344" s="47"/>
      <c r="G344" s="45"/>
      <c r="H344" s="46"/>
      <c r="I344" s="47"/>
      <c r="K344" s="45"/>
      <c r="L344" s="46"/>
      <c r="M344" s="47"/>
      <c r="O344" s="45"/>
      <c r="P344" s="46"/>
      <c r="Q344" s="47"/>
      <c r="S344" s="45"/>
      <c r="T344" s="46"/>
      <c r="U344" s="47"/>
    </row>
    <row r="345" spans="2:21" s="33" customFormat="1" ht="14">
      <c r="B345" s="65"/>
      <c r="C345" s="38"/>
      <c r="D345" s="46"/>
      <c r="E345" s="47"/>
      <c r="G345" s="45"/>
      <c r="H345" s="46"/>
      <c r="I345" s="47"/>
      <c r="K345" s="45"/>
      <c r="L345" s="46"/>
      <c r="M345" s="47"/>
      <c r="O345" s="45"/>
      <c r="P345" s="46"/>
      <c r="Q345" s="47"/>
      <c r="S345" s="45"/>
      <c r="T345" s="46"/>
      <c r="U345" s="47"/>
    </row>
    <row r="346" spans="2:21" s="33" customFormat="1" ht="14">
      <c r="B346" s="65"/>
      <c r="C346" s="38"/>
    </row>
    <row r="347" spans="2:21" s="33" customFormat="1" ht="14">
      <c r="B347" s="65"/>
      <c r="C347" s="45"/>
      <c r="D347" s="46"/>
      <c r="E347" s="47"/>
      <c r="G347" s="45"/>
      <c r="H347" s="46"/>
      <c r="I347" s="47"/>
      <c r="K347" s="45"/>
      <c r="L347" s="46"/>
      <c r="M347" s="47"/>
      <c r="O347" s="45"/>
      <c r="P347" s="46"/>
      <c r="Q347" s="47"/>
      <c r="S347" s="45"/>
      <c r="T347" s="46"/>
      <c r="U347" s="47"/>
    </row>
    <row r="348" spans="2:21" s="33" customFormat="1" ht="14">
      <c r="B348" s="65"/>
      <c r="C348" s="45"/>
      <c r="D348" s="46"/>
      <c r="E348" s="47"/>
      <c r="G348" s="45"/>
      <c r="H348" s="46"/>
      <c r="I348" s="47"/>
      <c r="K348" s="45"/>
      <c r="L348" s="46"/>
      <c r="M348" s="47"/>
      <c r="O348" s="45"/>
      <c r="P348" s="46"/>
      <c r="Q348" s="47"/>
      <c r="S348" s="45"/>
      <c r="T348" s="46"/>
      <c r="U348" s="47"/>
    </row>
    <row r="349" spans="2:21" s="33" customFormat="1" ht="14">
      <c r="B349" s="66"/>
      <c r="C349" s="39"/>
      <c r="D349" s="40"/>
      <c r="E349" s="36"/>
      <c r="F349" s="36"/>
      <c r="G349" s="39"/>
      <c r="H349" s="40"/>
      <c r="I349" s="36"/>
      <c r="J349" s="36"/>
      <c r="K349" s="39"/>
      <c r="L349" s="40"/>
      <c r="M349" s="36"/>
      <c r="O349" s="39"/>
      <c r="P349" s="40"/>
      <c r="Q349" s="36"/>
      <c r="S349" s="39"/>
      <c r="T349" s="40"/>
      <c r="U349" s="36"/>
    </row>
    <row r="350" spans="2:21" s="33" customFormat="1" ht="14">
      <c r="B350" s="66"/>
      <c r="C350" s="39"/>
      <c r="D350" s="40"/>
      <c r="E350" s="36"/>
      <c r="F350" s="36"/>
      <c r="G350" s="39"/>
      <c r="H350" s="40"/>
      <c r="I350" s="36"/>
      <c r="J350" s="36"/>
      <c r="K350" s="39"/>
      <c r="L350" s="40"/>
      <c r="M350" s="36"/>
      <c r="O350" s="39"/>
      <c r="P350" s="40"/>
      <c r="Q350" s="36"/>
      <c r="S350" s="39"/>
      <c r="T350" s="40"/>
      <c r="U350" s="36"/>
    </row>
    <row r="351" spans="2:21" s="33" customFormat="1" ht="14">
      <c r="B351" s="65"/>
      <c r="C351" s="38"/>
      <c r="D351" s="46"/>
      <c r="E351" s="47"/>
      <c r="G351" s="41"/>
      <c r="H351" s="42"/>
      <c r="I351" s="43"/>
      <c r="K351" s="45"/>
      <c r="L351" s="46"/>
      <c r="M351" s="47"/>
      <c r="O351" s="45"/>
      <c r="P351" s="46"/>
      <c r="Q351" s="47"/>
      <c r="S351" s="45"/>
      <c r="T351" s="46"/>
      <c r="U351" s="47"/>
    </row>
    <row r="352" spans="2:21">
      <c r="B352" s="65"/>
      <c r="C352" s="38"/>
      <c r="D352" s="46"/>
      <c r="E352" s="47"/>
      <c r="F352" s="33"/>
      <c r="G352" s="45"/>
      <c r="H352" s="46"/>
      <c r="I352" s="47"/>
      <c r="J352" s="33"/>
      <c r="K352" s="45"/>
      <c r="L352" s="46"/>
      <c r="M352" s="47"/>
      <c r="N352" s="33"/>
      <c r="O352" s="45"/>
      <c r="P352" s="46"/>
      <c r="Q352" s="47"/>
      <c r="R352" s="33"/>
      <c r="S352" s="45"/>
      <c r="T352" s="46"/>
      <c r="U352" s="47"/>
    </row>
    <row r="353" spans="2:21">
      <c r="B353" s="65"/>
      <c r="C353" s="41"/>
      <c r="D353" s="42"/>
      <c r="E353" s="43"/>
      <c r="F353" s="33"/>
      <c r="G353" s="41"/>
      <c r="H353" s="42"/>
      <c r="I353" s="43"/>
      <c r="J353" s="33"/>
      <c r="K353" s="33"/>
      <c r="L353" s="33"/>
      <c r="M353" s="33"/>
      <c r="N353" s="33"/>
      <c r="O353" s="33"/>
      <c r="P353" s="33"/>
      <c r="Q353" s="33"/>
      <c r="R353" s="33"/>
      <c r="S353" s="33"/>
      <c r="T353" s="33"/>
      <c r="U353" s="33"/>
    </row>
    <row r="354" spans="2:21" s="33" customFormat="1" ht="14">
      <c r="B354" s="65"/>
      <c r="C354" s="41"/>
      <c r="D354" s="42"/>
      <c r="E354" s="43"/>
      <c r="G354" s="41"/>
      <c r="H354" s="42"/>
      <c r="I354" s="43"/>
      <c r="K354" s="45"/>
      <c r="L354" s="46"/>
      <c r="M354" s="47"/>
      <c r="O354" s="45"/>
      <c r="P354" s="46"/>
      <c r="Q354" s="47"/>
      <c r="S354" s="45"/>
      <c r="T354" s="46"/>
      <c r="U354" s="47"/>
    </row>
    <row r="355" spans="2:21">
      <c r="B355" s="65"/>
      <c r="C355" s="41"/>
      <c r="D355" s="42"/>
      <c r="E355" s="43"/>
      <c r="F355" s="33"/>
      <c r="G355" s="41"/>
      <c r="H355" s="42"/>
      <c r="I355" s="43"/>
      <c r="J355" s="33"/>
      <c r="K355" s="45"/>
      <c r="L355" s="46"/>
      <c r="M355" s="47"/>
      <c r="N355" s="33"/>
      <c r="O355" s="45"/>
      <c r="P355" s="46"/>
      <c r="Q355" s="47"/>
      <c r="R355" s="33"/>
      <c r="S355" s="45"/>
      <c r="T355" s="46"/>
      <c r="U355" s="47"/>
    </row>
    <row r="356" spans="2:21">
      <c r="B356" s="65"/>
      <c r="C356" s="41"/>
      <c r="D356" s="42"/>
      <c r="E356" s="43"/>
      <c r="F356" s="33"/>
      <c r="G356" s="41"/>
      <c r="H356" s="42"/>
      <c r="I356" s="43"/>
      <c r="J356" s="33"/>
      <c r="K356" s="45"/>
      <c r="L356" s="46"/>
      <c r="M356" s="47"/>
      <c r="N356" s="33"/>
      <c r="O356" s="45"/>
      <c r="P356" s="46"/>
      <c r="Q356" s="47"/>
      <c r="R356" s="33"/>
      <c r="S356" s="45"/>
      <c r="T356" s="46"/>
      <c r="U356" s="47"/>
    </row>
    <row r="357" spans="2:21">
      <c r="B357" s="66"/>
      <c r="C357" s="39"/>
      <c r="D357" s="40"/>
      <c r="E357" s="36"/>
      <c r="F357" s="36"/>
      <c r="G357" s="39"/>
      <c r="H357" s="40"/>
      <c r="I357" s="36"/>
      <c r="J357" s="36"/>
      <c r="K357" s="39"/>
      <c r="L357" s="40"/>
      <c r="M357" s="36"/>
      <c r="N357" s="33"/>
      <c r="O357" s="39"/>
      <c r="P357" s="40"/>
      <c r="Q357" s="36"/>
      <c r="R357" s="33"/>
      <c r="S357" s="39"/>
      <c r="T357" s="40"/>
      <c r="U357" s="36"/>
    </row>
    <row r="358" spans="2:21">
      <c r="B358" s="65"/>
      <c r="C358" s="45"/>
      <c r="D358" s="46"/>
      <c r="E358" s="47"/>
      <c r="F358" s="33"/>
      <c r="G358" s="33"/>
      <c r="H358" s="46"/>
      <c r="I358" s="33"/>
      <c r="J358" s="33"/>
      <c r="K358" s="33"/>
      <c r="L358" s="46"/>
      <c r="M358" s="33"/>
      <c r="N358" s="33"/>
      <c r="O358" s="33"/>
      <c r="P358" s="33"/>
      <c r="Q358" s="33"/>
      <c r="R358" s="33"/>
      <c r="S358" s="33"/>
      <c r="T358" s="33"/>
      <c r="U358" s="33"/>
    </row>
    <row r="359" spans="2:21">
      <c r="B359" s="65"/>
      <c r="C359" s="41"/>
      <c r="D359" s="42"/>
      <c r="E359" s="43"/>
      <c r="F359" s="33"/>
      <c r="G359" s="41"/>
      <c r="H359" s="42"/>
      <c r="I359" s="43"/>
      <c r="J359" s="33"/>
      <c r="K359" s="45"/>
      <c r="L359" s="46"/>
      <c r="M359" s="47"/>
      <c r="N359" s="33"/>
      <c r="O359" s="45"/>
      <c r="P359" s="46"/>
      <c r="Q359" s="47"/>
      <c r="R359" s="33"/>
      <c r="S359" s="45"/>
      <c r="T359" s="46"/>
      <c r="U359" s="47"/>
    </row>
    <row r="360" spans="2:21">
      <c r="B360" s="65"/>
      <c r="C360" s="41"/>
      <c r="D360" s="42"/>
      <c r="E360" s="43"/>
      <c r="F360" s="33"/>
      <c r="G360" s="41"/>
      <c r="H360" s="42"/>
      <c r="I360" s="43"/>
      <c r="J360" s="33"/>
      <c r="K360" s="33"/>
      <c r="L360" s="33"/>
      <c r="M360" s="33"/>
      <c r="N360" s="33"/>
      <c r="O360" s="33"/>
      <c r="P360" s="33"/>
      <c r="Q360" s="33"/>
      <c r="R360" s="33"/>
      <c r="S360" s="33"/>
      <c r="T360" s="33"/>
      <c r="U360" s="33"/>
    </row>
    <row r="361" spans="2:21">
      <c r="B361" s="65"/>
      <c r="C361" s="41"/>
      <c r="D361" s="42"/>
      <c r="E361" s="43"/>
      <c r="F361" s="33"/>
      <c r="G361" s="41"/>
      <c r="H361" s="42"/>
      <c r="I361" s="43"/>
      <c r="J361" s="33"/>
      <c r="K361" s="45"/>
      <c r="L361" s="46"/>
      <c r="M361" s="47"/>
      <c r="N361" s="33"/>
      <c r="O361" s="45"/>
      <c r="P361" s="46"/>
      <c r="Q361" s="47"/>
      <c r="R361" s="33"/>
      <c r="S361" s="45"/>
      <c r="T361" s="46"/>
      <c r="U361" s="47"/>
    </row>
    <row r="362" spans="2:21">
      <c r="B362" s="65"/>
      <c r="C362" s="41"/>
      <c r="D362" s="42"/>
      <c r="E362" s="43"/>
      <c r="F362" s="33"/>
      <c r="G362" s="41"/>
      <c r="H362" s="42"/>
      <c r="I362" s="43"/>
      <c r="J362" s="33"/>
      <c r="K362" s="45"/>
      <c r="L362" s="46"/>
      <c r="M362" s="47"/>
      <c r="N362" s="33"/>
      <c r="O362" s="45"/>
      <c r="P362" s="46"/>
      <c r="Q362" s="47"/>
      <c r="R362" s="33"/>
      <c r="S362" s="45"/>
      <c r="T362" s="46"/>
      <c r="U362" s="47"/>
    </row>
    <row r="363" spans="2:21">
      <c r="B363" s="65"/>
      <c r="C363" s="41"/>
      <c r="D363" s="42"/>
      <c r="E363" s="43"/>
      <c r="F363" s="33"/>
      <c r="G363" s="41"/>
      <c r="H363" s="42"/>
      <c r="I363" s="43"/>
      <c r="J363" s="33"/>
      <c r="K363" s="45"/>
      <c r="L363" s="46"/>
      <c r="M363" s="47"/>
      <c r="N363" s="33"/>
      <c r="O363" s="45"/>
      <c r="P363" s="46"/>
      <c r="Q363" s="47"/>
      <c r="R363" s="33"/>
      <c r="S363" s="45"/>
      <c r="T363" s="46"/>
      <c r="U363" s="47"/>
    </row>
    <row r="364" spans="2:21">
      <c r="B364" s="66"/>
      <c r="C364" s="39"/>
      <c r="D364" s="40"/>
      <c r="E364" s="36"/>
      <c r="F364" s="36"/>
      <c r="G364" s="39"/>
      <c r="H364" s="40"/>
      <c r="I364" s="36"/>
      <c r="J364" s="36"/>
      <c r="K364" s="39"/>
      <c r="L364" s="40"/>
      <c r="M364" s="36"/>
      <c r="N364" s="33"/>
      <c r="O364" s="39"/>
      <c r="P364" s="40"/>
      <c r="Q364" s="36"/>
      <c r="R364" s="33"/>
      <c r="S364" s="39"/>
      <c r="T364" s="40"/>
      <c r="U364" s="36"/>
    </row>
    <row r="365" spans="2:21">
      <c r="B365" s="65"/>
      <c r="C365" s="45"/>
      <c r="D365" s="46"/>
      <c r="E365" s="47"/>
      <c r="F365" s="33"/>
      <c r="G365" s="33"/>
      <c r="H365" s="46"/>
      <c r="I365" s="33"/>
      <c r="J365" s="33"/>
      <c r="K365" s="33"/>
      <c r="L365" s="46"/>
      <c r="M365" s="33"/>
      <c r="N365" s="33"/>
      <c r="O365" s="33"/>
      <c r="P365" s="33"/>
      <c r="Q365" s="33"/>
      <c r="R365" s="33"/>
      <c r="S365" s="33"/>
      <c r="T365" s="33"/>
      <c r="U365" s="33"/>
    </row>
    <row r="366" spans="2:21" ht="14.5" hidden="1" customHeight="1">
      <c r="B366" s="65"/>
      <c r="C366" s="45"/>
      <c r="D366" s="46"/>
      <c r="E366" s="47"/>
      <c r="F366" s="33"/>
      <c r="G366" s="45"/>
      <c r="H366" s="46"/>
      <c r="I366" s="47"/>
      <c r="J366" s="33"/>
      <c r="K366" s="45"/>
      <c r="L366" s="46"/>
      <c r="M366" s="47"/>
      <c r="N366" s="33"/>
      <c r="O366" s="45"/>
      <c r="P366" s="46"/>
      <c r="Q366" s="47"/>
      <c r="R366" s="33"/>
      <c r="S366" s="45"/>
      <c r="T366" s="46"/>
      <c r="U366" s="47"/>
    </row>
    <row r="367" spans="2:21" ht="14.5" hidden="1" customHeight="1">
      <c r="B367" s="65"/>
      <c r="C367" s="33"/>
      <c r="D367" s="33"/>
      <c r="E367" s="33"/>
      <c r="F367" s="33"/>
      <c r="G367" s="33"/>
      <c r="H367" s="33"/>
      <c r="I367" s="33"/>
      <c r="J367" s="33"/>
      <c r="K367" s="33"/>
      <c r="L367" s="33"/>
      <c r="M367" s="33"/>
      <c r="N367" s="33"/>
      <c r="O367" s="33"/>
      <c r="P367" s="33"/>
      <c r="Q367" s="33"/>
      <c r="R367" s="33"/>
      <c r="S367" s="33"/>
      <c r="T367" s="33"/>
      <c r="U367" s="33"/>
    </row>
    <row r="368" spans="2:21" ht="14.5" hidden="1" customHeight="1">
      <c r="B368" s="65"/>
      <c r="C368" s="45"/>
      <c r="D368" s="46"/>
      <c r="E368" s="47"/>
      <c r="F368" s="33"/>
      <c r="G368" s="45"/>
      <c r="H368" s="46"/>
      <c r="I368" s="47"/>
      <c r="J368" s="33"/>
      <c r="K368" s="45"/>
      <c r="L368" s="46"/>
      <c r="M368" s="47"/>
      <c r="N368" s="33"/>
      <c r="O368" s="45"/>
      <c r="P368" s="46"/>
      <c r="Q368" s="47"/>
      <c r="R368" s="33"/>
      <c r="S368" s="45"/>
      <c r="T368" s="46"/>
      <c r="U368" s="47"/>
    </row>
    <row r="369" spans="2:21" ht="14.5" hidden="1" customHeight="1">
      <c r="B369" s="65"/>
      <c r="C369" s="45"/>
      <c r="D369" s="46"/>
      <c r="E369" s="47"/>
      <c r="F369" s="33"/>
      <c r="G369" s="45"/>
      <c r="H369" s="46"/>
      <c r="I369" s="47"/>
      <c r="J369" s="33"/>
      <c r="K369" s="45"/>
      <c r="L369" s="46"/>
      <c r="M369" s="47"/>
      <c r="N369" s="33"/>
      <c r="O369" s="45"/>
      <c r="P369" s="46"/>
      <c r="Q369" s="47"/>
      <c r="R369" s="33"/>
      <c r="S369" s="45"/>
      <c r="T369" s="46"/>
      <c r="U369" s="47"/>
    </row>
    <row r="370" spans="2:21" ht="14.5" hidden="1" customHeight="1">
      <c r="B370" s="65"/>
      <c r="C370" s="45"/>
      <c r="D370" s="46"/>
      <c r="E370" s="47"/>
      <c r="F370" s="33"/>
      <c r="G370" s="45"/>
      <c r="H370" s="46"/>
      <c r="I370" s="47"/>
      <c r="J370" s="33"/>
      <c r="K370" s="45"/>
      <c r="L370" s="46"/>
      <c r="M370" s="47"/>
      <c r="N370" s="33"/>
      <c r="O370" s="45"/>
      <c r="P370" s="46"/>
      <c r="Q370" s="47"/>
      <c r="R370" s="33"/>
      <c r="S370" s="45"/>
      <c r="T370" s="46"/>
      <c r="U370" s="47"/>
    </row>
    <row r="371" spans="2:21" ht="14.5" hidden="1" customHeight="1">
      <c r="B371" s="66"/>
      <c r="C371" s="39"/>
      <c r="D371" s="40"/>
      <c r="E371" s="36"/>
      <c r="F371" s="36"/>
      <c r="G371" s="39"/>
      <c r="H371" s="40"/>
      <c r="I371" s="36"/>
      <c r="J371" s="36"/>
      <c r="K371" s="39"/>
      <c r="L371" s="40"/>
      <c r="M371" s="36"/>
      <c r="N371" s="33"/>
      <c r="O371" s="39"/>
      <c r="P371" s="40"/>
      <c r="Q371" s="36"/>
      <c r="R371" s="33"/>
      <c r="S371" s="39"/>
      <c r="T371" s="40"/>
      <c r="U371" s="36"/>
    </row>
    <row r="372" spans="2:21" ht="14.5" hidden="1" customHeight="1">
      <c r="B372" s="65"/>
      <c r="C372" s="45"/>
      <c r="D372" s="46"/>
      <c r="E372" s="47"/>
      <c r="F372" s="33"/>
      <c r="G372" s="33"/>
      <c r="H372" s="46"/>
      <c r="I372" s="33"/>
      <c r="J372" s="33"/>
      <c r="K372" s="33"/>
      <c r="L372" s="46"/>
      <c r="M372" s="33"/>
      <c r="N372" s="33"/>
      <c r="O372" s="33"/>
      <c r="P372" s="33"/>
      <c r="Q372" s="33"/>
      <c r="R372" s="33"/>
      <c r="S372" s="33"/>
      <c r="T372" s="33"/>
      <c r="U372" s="33"/>
    </row>
    <row r="373" spans="2:21" ht="14.5" hidden="1" customHeight="1">
      <c r="B373" s="65"/>
      <c r="C373" s="45"/>
      <c r="D373" s="46"/>
      <c r="E373" s="47"/>
      <c r="F373" s="33"/>
      <c r="G373" s="45"/>
      <c r="H373" s="46"/>
      <c r="I373" s="47"/>
      <c r="J373" s="33"/>
      <c r="K373" s="45"/>
      <c r="L373" s="46"/>
      <c r="M373" s="47"/>
      <c r="N373" s="33"/>
      <c r="O373" s="45"/>
      <c r="P373" s="46"/>
      <c r="Q373" s="47"/>
      <c r="R373" s="33"/>
      <c r="S373" s="45"/>
      <c r="T373" s="46"/>
      <c r="U373" s="47"/>
    </row>
    <row r="374" spans="2:21" ht="14.5" hidden="1" customHeight="1">
      <c r="B374" s="65"/>
      <c r="C374" s="33"/>
      <c r="D374" s="33"/>
      <c r="E374" s="33"/>
      <c r="F374" s="33"/>
      <c r="G374" s="33"/>
      <c r="H374" s="33"/>
      <c r="I374" s="33"/>
      <c r="J374" s="33"/>
      <c r="K374" s="33"/>
      <c r="L374" s="33"/>
      <c r="M374" s="33"/>
      <c r="N374" s="33"/>
      <c r="O374" s="33"/>
      <c r="P374" s="33"/>
      <c r="Q374" s="33"/>
      <c r="R374" s="33"/>
      <c r="S374" s="33"/>
      <c r="T374" s="33"/>
      <c r="U374" s="33"/>
    </row>
    <row r="375" spans="2:21" ht="14.5" hidden="1" customHeight="1">
      <c r="B375" s="65"/>
      <c r="C375" s="45"/>
      <c r="D375" s="46"/>
      <c r="E375" s="47"/>
      <c r="F375" s="33"/>
      <c r="G375" s="45"/>
      <c r="H375" s="46"/>
      <c r="I375" s="47"/>
      <c r="J375" s="33"/>
      <c r="K375" s="45"/>
      <c r="L375" s="46"/>
      <c r="M375" s="47"/>
      <c r="N375" s="33"/>
      <c r="O375" s="45"/>
      <c r="P375" s="46"/>
      <c r="Q375" s="47"/>
      <c r="R375" s="33"/>
      <c r="S375" s="45"/>
      <c r="T375" s="46"/>
      <c r="U375" s="47"/>
    </row>
    <row r="376" spans="2:21" ht="14.5" hidden="1" customHeight="1">
      <c r="B376" s="65"/>
      <c r="C376" s="45"/>
      <c r="D376" s="46"/>
      <c r="E376" s="47"/>
      <c r="F376" s="33"/>
      <c r="G376" s="45"/>
      <c r="H376" s="46"/>
      <c r="I376" s="47"/>
      <c r="J376" s="33"/>
      <c r="K376" s="45"/>
      <c r="L376" s="46"/>
      <c r="M376" s="47"/>
      <c r="N376" s="33"/>
      <c r="O376" s="45"/>
      <c r="P376" s="46"/>
      <c r="Q376" s="47"/>
      <c r="R376" s="33"/>
      <c r="S376" s="45"/>
      <c r="T376" s="46"/>
      <c r="U376" s="47"/>
    </row>
    <row r="377" spans="2:21" ht="14.5" hidden="1" customHeight="1">
      <c r="B377" s="65"/>
      <c r="C377" s="45"/>
      <c r="D377" s="46"/>
      <c r="E377" s="47"/>
      <c r="F377" s="33"/>
      <c r="G377" s="45"/>
      <c r="H377" s="46"/>
      <c r="I377" s="47"/>
      <c r="J377" s="33"/>
      <c r="K377" s="45"/>
      <c r="L377" s="46"/>
      <c r="M377" s="47"/>
      <c r="N377" s="33"/>
      <c r="O377" s="45"/>
      <c r="P377" s="46"/>
      <c r="Q377" s="47"/>
      <c r="R377" s="33"/>
      <c r="S377" s="45"/>
      <c r="T377" s="46"/>
      <c r="U377" s="47"/>
    </row>
    <row r="378" spans="2:21" ht="14.5" hidden="1" customHeight="1">
      <c r="B378" s="66"/>
      <c r="C378" s="39"/>
      <c r="D378" s="40"/>
      <c r="E378" s="36"/>
      <c r="F378" s="36"/>
      <c r="G378" s="39"/>
      <c r="H378" s="40"/>
      <c r="I378" s="36"/>
      <c r="J378" s="36"/>
      <c r="K378" s="39"/>
      <c r="L378" s="40"/>
      <c r="M378" s="36"/>
      <c r="N378" s="33"/>
      <c r="O378" s="39"/>
      <c r="P378" s="40"/>
      <c r="Q378" s="36"/>
      <c r="R378" s="33"/>
      <c r="S378" s="39"/>
      <c r="T378" s="40"/>
      <c r="U378" s="36"/>
    </row>
    <row r="379" spans="2:21" ht="14.5" hidden="1" customHeight="1">
      <c r="B379" s="65"/>
      <c r="C379" s="45"/>
      <c r="D379" s="46"/>
      <c r="E379" s="47"/>
      <c r="F379" s="33"/>
      <c r="G379" s="33"/>
      <c r="H379" s="46"/>
      <c r="I379" s="33"/>
      <c r="J379" s="33"/>
      <c r="K379" s="33"/>
      <c r="L379" s="46"/>
      <c r="M379" s="33"/>
      <c r="N379" s="33"/>
      <c r="O379" s="33"/>
      <c r="P379" s="33"/>
      <c r="Q379" s="33"/>
      <c r="R379" s="33"/>
      <c r="S379" s="33"/>
      <c r="T379" s="33"/>
      <c r="U379" s="33"/>
    </row>
    <row r="380" spans="2:21" ht="14.5" hidden="1" customHeight="1">
      <c r="B380" s="65"/>
      <c r="C380" s="45"/>
      <c r="D380" s="46"/>
      <c r="E380" s="47"/>
      <c r="F380" s="33"/>
      <c r="G380" s="45"/>
      <c r="H380" s="46"/>
      <c r="I380" s="47"/>
      <c r="J380" s="33"/>
      <c r="K380" s="45"/>
      <c r="L380" s="46"/>
      <c r="M380" s="47"/>
      <c r="N380" s="33"/>
      <c r="O380" s="45"/>
      <c r="P380" s="46"/>
      <c r="Q380" s="47"/>
      <c r="R380" s="33"/>
      <c r="S380" s="45"/>
      <c r="T380" s="46"/>
      <c r="U380" s="47"/>
    </row>
    <row r="381" spans="2:21" ht="14.5" hidden="1" customHeight="1">
      <c r="B381" s="65"/>
      <c r="C381" s="33"/>
      <c r="D381" s="33"/>
      <c r="E381" s="33"/>
      <c r="F381" s="33"/>
      <c r="G381" s="33"/>
      <c r="H381" s="33"/>
      <c r="I381" s="33"/>
      <c r="J381" s="33"/>
      <c r="K381" s="33"/>
      <c r="L381" s="33"/>
      <c r="M381" s="33"/>
      <c r="N381" s="33"/>
      <c r="O381" s="33"/>
      <c r="P381" s="33"/>
      <c r="Q381" s="33"/>
      <c r="R381" s="33"/>
      <c r="S381" s="33"/>
      <c r="T381" s="33"/>
      <c r="U381" s="33"/>
    </row>
    <row r="382" spans="2:21" ht="14.5" hidden="1" customHeight="1">
      <c r="B382" s="65"/>
      <c r="C382" s="45"/>
      <c r="D382" s="46"/>
      <c r="E382" s="47"/>
      <c r="F382" s="33"/>
      <c r="G382" s="45"/>
      <c r="H382" s="46"/>
      <c r="I382" s="47"/>
      <c r="J382" s="33"/>
      <c r="K382" s="45"/>
      <c r="L382" s="46"/>
      <c r="M382" s="47"/>
      <c r="N382" s="33"/>
      <c r="O382" s="45"/>
      <c r="P382" s="46"/>
      <c r="Q382" s="47"/>
      <c r="R382" s="33"/>
      <c r="S382" s="45"/>
      <c r="T382" s="46"/>
      <c r="U382" s="47"/>
    </row>
    <row r="383" spans="2:21" ht="14.5" hidden="1" customHeight="1">
      <c r="B383" s="65"/>
      <c r="C383" s="45"/>
      <c r="D383" s="46"/>
      <c r="E383" s="47"/>
      <c r="F383" s="33"/>
      <c r="G383" s="45"/>
      <c r="H383" s="46"/>
      <c r="I383" s="47"/>
      <c r="J383" s="33"/>
      <c r="K383" s="45"/>
      <c r="L383" s="46"/>
      <c r="M383" s="47"/>
      <c r="N383" s="33"/>
      <c r="O383" s="45"/>
      <c r="P383" s="46"/>
      <c r="Q383" s="47"/>
      <c r="R383" s="33"/>
      <c r="S383" s="45"/>
      <c r="T383" s="46"/>
      <c r="U383" s="47"/>
    </row>
    <row r="384" spans="2:21" ht="14.5" hidden="1" customHeight="1">
      <c r="B384" s="65"/>
      <c r="C384" s="45"/>
      <c r="D384" s="46"/>
      <c r="E384" s="47"/>
      <c r="F384" s="33"/>
      <c r="G384" s="45"/>
      <c r="H384" s="46"/>
      <c r="I384" s="47"/>
      <c r="J384" s="33"/>
      <c r="K384" s="45"/>
      <c r="L384" s="46"/>
      <c r="M384" s="47"/>
      <c r="N384" s="33"/>
      <c r="O384" s="45"/>
      <c r="P384" s="46"/>
      <c r="Q384" s="47"/>
      <c r="R384" s="33"/>
      <c r="S384" s="45"/>
      <c r="T384" s="46"/>
      <c r="U384" s="47"/>
    </row>
    <row r="385" spans="2:21" ht="14.5" hidden="1" customHeight="1">
      <c r="B385" s="66"/>
      <c r="C385" s="39"/>
      <c r="D385" s="40"/>
      <c r="E385" s="36"/>
      <c r="F385" s="36"/>
      <c r="G385" s="39"/>
      <c r="H385" s="40"/>
      <c r="I385" s="36"/>
      <c r="J385" s="36"/>
      <c r="K385" s="39"/>
      <c r="L385" s="40"/>
      <c r="M385" s="36"/>
      <c r="N385" s="33"/>
      <c r="O385" s="39"/>
      <c r="P385" s="40"/>
      <c r="Q385" s="36"/>
      <c r="R385" s="33"/>
      <c r="S385" s="39"/>
      <c r="T385" s="40"/>
      <c r="U385" s="36"/>
    </row>
    <row r="386" spans="2:21" ht="14.5" hidden="1" customHeight="1">
      <c r="B386" s="65"/>
      <c r="C386" s="45"/>
      <c r="D386" s="46"/>
      <c r="E386" s="47"/>
      <c r="F386" s="33"/>
      <c r="G386" s="33"/>
      <c r="H386" s="46"/>
      <c r="I386" s="33"/>
      <c r="J386" s="33"/>
      <c r="K386" s="33"/>
      <c r="L386" s="46"/>
      <c r="M386" s="33"/>
      <c r="N386" s="33"/>
      <c r="O386" s="33"/>
      <c r="P386" s="33"/>
      <c r="Q386" s="33"/>
      <c r="R386" s="33"/>
      <c r="S386" s="33"/>
      <c r="T386" s="33"/>
      <c r="U386" s="33"/>
    </row>
    <row r="387" spans="2:21" ht="14.5" hidden="1" customHeight="1">
      <c r="B387" s="65"/>
      <c r="C387" s="45"/>
      <c r="D387" s="46"/>
      <c r="E387" s="47"/>
      <c r="F387" s="33"/>
      <c r="G387" s="45"/>
      <c r="H387" s="46"/>
      <c r="I387" s="47"/>
      <c r="J387" s="33"/>
      <c r="K387" s="45"/>
      <c r="L387" s="46"/>
      <c r="M387" s="47"/>
      <c r="N387" s="33"/>
      <c r="O387" s="45"/>
      <c r="P387" s="46"/>
      <c r="Q387" s="47"/>
      <c r="R387" s="33"/>
      <c r="S387" s="45"/>
      <c r="T387" s="46"/>
      <c r="U387" s="47"/>
    </row>
    <row r="388" spans="2:21" ht="14.5" hidden="1" customHeight="1">
      <c r="B388" s="65"/>
      <c r="C388" s="33"/>
      <c r="D388" s="33"/>
      <c r="E388" s="33"/>
      <c r="F388" s="33"/>
      <c r="G388" s="33"/>
      <c r="H388" s="33"/>
      <c r="I388" s="33"/>
      <c r="J388" s="33"/>
      <c r="K388" s="33"/>
      <c r="L388" s="33"/>
      <c r="M388" s="33"/>
      <c r="N388" s="33"/>
      <c r="O388" s="33"/>
      <c r="P388" s="33"/>
      <c r="Q388" s="33"/>
      <c r="R388" s="33"/>
      <c r="S388" s="33"/>
      <c r="T388" s="33"/>
      <c r="U388" s="33"/>
    </row>
    <row r="389" spans="2:21" ht="14.5" hidden="1" customHeight="1">
      <c r="B389" s="65"/>
      <c r="C389" s="45"/>
      <c r="D389" s="46"/>
      <c r="E389" s="47"/>
      <c r="F389" s="33"/>
      <c r="G389" s="45"/>
      <c r="H389" s="46"/>
      <c r="I389" s="47"/>
      <c r="J389" s="33"/>
      <c r="K389" s="45"/>
      <c r="L389" s="46"/>
      <c r="M389" s="47"/>
      <c r="N389" s="33"/>
      <c r="O389" s="45"/>
      <c r="P389" s="46"/>
      <c r="Q389" s="47"/>
      <c r="R389" s="33"/>
      <c r="S389" s="45"/>
      <c r="T389" s="46"/>
      <c r="U389" s="47"/>
    </row>
    <row r="390" spans="2:21" ht="14.5" hidden="1" customHeight="1">
      <c r="B390" s="65"/>
      <c r="C390" s="45"/>
      <c r="D390" s="46"/>
      <c r="E390" s="47"/>
      <c r="F390" s="33"/>
      <c r="G390" s="45"/>
      <c r="H390" s="46"/>
      <c r="I390" s="47"/>
      <c r="J390" s="33"/>
      <c r="K390" s="45"/>
      <c r="L390" s="46"/>
      <c r="M390" s="47"/>
      <c r="N390" s="33"/>
      <c r="O390" s="45"/>
      <c r="P390" s="46"/>
      <c r="Q390" s="47"/>
      <c r="R390" s="33"/>
      <c r="S390" s="45"/>
      <c r="T390" s="46"/>
      <c r="U390" s="47"/>
    </row>
    <row r="391" spans="2:21" ht="14.5" hidden="1" customHeight="1">
      <c r="B391" s="65"/>
      <c r="C391" s="45"/>
      <c r="D391" s="46"/>
      <c r="E391" s="47"/>
      <c r="F391" s="33"/>
      <c r="G391" s="45"/>
      <c r="H391" s="46"/>
      <c r="I391" s="47"/>
      <c r="J391" s="33"/>
      <c r="K391" s="45"/>
      <c r="L391" s="46"/>
      <c r="M391" s="47"/>
      <c r="N391" s="33"/>
      <c r="O391" s="45"/>
      <c r="P391" s="46"/>
      <c r="Q391" s="47"/>
      <c r="R391" s="33"/>
      <c r="S391" s="45"/>
      <c r="T391" s="46"/>
      <c r="U391" s="47"/>
    </row>
    <row r="392" spans="2:21" ht="14.5" hidden="1" customHeight="1">
      <c r="B392" s="66"/>
      <c r="C392" s="39"/>
      <c r="D392" s="40"/>
      <c r="E392" s="36"/>
      <c r="F392" s="36"/>
      <c r="G392" s="39"/>
      <c r="H392" s="40"/>
      <c r="I392" s="36"/>
      <c r="J392" s="36"/>
      <c r="K392" s="39"/>
      <c r="L392" s="40"/>
      <c r="M392" s="36"/>
      <c r="N392" s="33"/>
      <c r="O392" s="39"/>
      <c r="P392" s="40"/>
      <c r="Q392" s="36"/>
      <c r="R392" s="33"/>
      <c r="S392" s="39"/>
      <c r="T392" s="40"/>
      <c r="U392" s="36"/>
    </row>
    <row r="393" spans="2:21" ht="14.5" hidden="1" customHeight="1">
      <c r="B393" s="65"/>
      <c r="C393" s="45"/>
      <c r="D393" s="46"/>
      <c r="E393" s="47"/>
      <c r="F393" s="33"/>
      <c r="G393" s="33"/>
      <c r="H393" s="46"/>
      <c r="I393" s="33"/>
      <c r="J393" s="33"/>
      <c r="K393" s="33"/>
      <c r="L393" s="46"/>
      <c r="M393" s="33"/>
      <c r="N393" s="33"/>
      <c r="O393" s="33"/>
      <c r="P393" s="33"/>
      <c r="Q393" s="33"/>
      <c r="R393" s="33"/>
      <c r="S393" s="33"/>
      <c r="T393" s="33"/>
      <c r="U393" s="33"/>
    </row>
    <row r="394" spans="2:21" ht="14.5" hidden="1" customHeight="1">
      <c r="B394" s="65"/>
      <c r="C394" s="45"/>
      <c r="D394" s="46"/>
      <c r="E394" s="47"/>
      <c r="F394" s="33"/>
      <c r="G394" s="45"/>
      <c r="H394" s="46"/>
      <c r="I394" s="47"/>
      <c r="J394" s="33"/>
      <c r="K394" s="45"/>
      <c r="L394" s="46"/>
      <c r="M394" s="47"/>
      <c r="N394" s="33"/>
      <c r="O394" s="45"/>
      <c r="P394" s="46"/>
      <c r="Q394" s="47"/>
      <c r="R394" s="33"/>
      <c r="S394" s="45"/>
      <c r="T394" s="46"/>
      <c r="U394" s="47"/>
    </row>
    <row r="395" spans="2:21" ht="14.5" hidden="1" customHeight="1">
      <c r="B395" s="65"/>
      <c r="C395" s="33"/>
      <c r="D395" s="33"/>
      <c r="E395" s="33"/>
      <c r="F395" s="33"/>
      <c r="G395" s="33"/>
      <c r="H395" s="33"/>
      <c r="I395" s="33"/>
      <c r="J395" s="33"/>
      <c r="K395" s="33"/>
      <c r="L395" s="33"/>
      <c r="M395" s="33"/>
      <c r="N395" s="33"/>
      <c r="O395" s="33"/>
      <c r="P395" s="33"/>
      <c r="Q395" s="33"/>
      <c r="R395" s="33"/>
      <c r="S395" s="33"/>
      <c r="T395" s="33"/>
      <c r="U395" s="33"/>
    </row>
    <row r="396" spans="2:21" ht="14.5" hidden="1" customHeight="1">
      <c r="B396" s="65"/>
      <c r="C396" s="45"/>
      <c r="D396" s="46"/>
      <c r="E396" s="47"/>
      <c r="F396" s="33"/>
      <c r="G396" s="45"/>
      <c r="H396" s="46"/>
      <c r="I396" s="47"/>
      <c r="J396" s="33"/>
      <c r="K396" s="45"/>
      <c r="L396" s="46"/>
      <c r="M396" s="47"/>
      <c r="N396" s="33"/>
      <c r="O396" s="45"/>
      <c r="P396" s="46"/>
      <c r="Q396" s="47"/>
      <c r="R396" s="33"/>
      <c r="S396" s="45"/>
      <c r="T396" s="46"/>
      <c r="U396" s="47"/>
    </row>
    <row r="397" spans="2:21" ht="14.5" hidden="1" customHeight="1">
      <c r="B397" s="65"/>
      <c r="C397" s="45"/>
      <c r="D397" s="46"/>
      <c r="E397" s="47"/>
      <c r="F397" s="33"/>
      <c r="G397" s="45"/>
      <c r="H397" s="46"/>
      <c r="I397" s="47"/>
      <c r="J397" s="33"/>
      <c r="K397" s="45"/>
      <c r="L397" s="46"/>
      <c r="M397" s="47"/>
      <c r="N397" s="33"/>
      <c r="O397" s="45"/>
      <c r="P397" s="46"/>
      <c r="Q397" s="47"/>
      <c r="R397" s="33"/>
      <c r="S397" s="45"/>
      <c r="T397" s="46"/>
      <c r="U397" s="47"/>
    </row>
    <row r="398" spans="2:21" ht="14.5" hidden="1" customHeight="1">
      <c r="B398" s="65"/>
      <c r="C398" s="45"/>
      <c r="D398" s="46"/>
      <c r="E398" s="47"/>
      <c r="F398" s="33"/>
      <c r="G398" s="45"/>
      <c r="H398" s="46"/>
      <c r="I398" s="47"/>
      <c r="J398" s="33"/>
      <c r="K398" s="45"/>
      <c r="L398" s="46"/>
      <c r="M398" s="47"/>
      <c r="N398" s="33"/>
      <c r="O398" s="45"/>
      <c r="P398" s="46"/>
      <c r="Q398" s="47"/>
      <c r="R398" s="33"/>
      <c r="S398" s="45"/>
      <c r="T398" s="46"/>
      <c r="U398" s="47"/>
    </row>
    <row r="399" spans="2:21" ht="14.5" hidden="1" customHeight="1">
      <c r="B399" s="66"/>
      <c r="C399" s="39"/>
      <c r="D399" s="40"/>
      <c r="E399" s="36"/>
      <c r="F399" s="36"/>
      <c r="G399" s="39"/>
      <c r="H399" s="40"/>
      <c r="I399" s="36"/>
      <c r="J399" s="36"/>
      <c r="K399" s="39"/>
      <c r="L399" s="40"/>
      <c r="M399" s="36"/>
      <c r="N399" s="33"/>
      <c r="O399" s="39"/>
      <c r="P399" s="40"/>
      <c r="Q399" s="36"/>
      <c r="R399" s="33"/>
      <c r="S399" s="39"/>
      <c r="T399" s="40"/>
      <c r="U399" s="36"/>
    </row>
    <row r="400" spans="2:21" ht="14.5" hidden="1" customHeight="1">
      <c r="B400" s="65"/>
      <c r="C400" s="45"/>
      <c r="D400" s="46"/>
      <c r="E400" s="47"/>
      <c r="F400" s="33"/>
      <c r="G400" s="33"/>
      <c r="H400" s="46"/>
      <c r="I400" s="33"/>
      <c r="J400" s="33"/>
      <c r="K400" s="33"/>
      <c r="L400" s="46"/>
      <c r="M400" s="33"/>
      <c r="N400" s="33"/>
      <c r="O400" s="33"/>
      <c r="P400" s="33"/>
      <c r="Q400" s="33"/>
      <c r="R400" s="33"/>
      <c r="S400" s="33"/>
      <c r="T400" s="33"/>
      <c r="U400" s="33"/>
    </row>
    <row r="401" spans="2:21" ht="14.5" hidden="1" customHeight="1">
      <c r="B401" s="65"/>
      <c r="C401" s="45"/>
      <c r="D401" s="46"/>
      <c r="E401" s="47"/>
      <c r="F401" s="33"/>
      <c r="G401" s="45"/>
      <c r="H401" s="46"/>
      <c r="I401" s="47"/>
      <c r="J401" s="33"/>
      <c r="K401" s="45"/>
      <c r="L401" s="46"/>
      <c r="M401" s="47"/>
      <c r="N401" s="33"/>
      <c r="O401" s="45"/>
      <c r="P401" s="46"/>
      <c r="Q401" s="47"/>
      <c r="R401" s="33"/>
      <c r="S401" s="45"/>
      <c r="T401" s="46"/>
      <c r="U401" s="47"/>
    </row>
    <row r="402" spans="2:21" ht="14.5" hidden="1" customHeight="1">
      <c r="B402" s="65"/>
      <c r="C402" s="33"/>
      <c r="D402" s="33"/>
      <c r="E402" s="33"/>
      <c r="F402" s="33"/>
      <c r="G402" s="33"/>
      <c r="H402" s="33"/>
      <c r="I402" s="33"/>
      <c r="J402" s="33"/>
      <c r="K402" s="33"/>
      <c r="L402" s="33"/>
      <c r="M402" s="33"/>
      <c r="N402" s="33"/>
      <c r="O402" s="33"/>
      <c r="P402" s="33"/>
      <c r="Q402" s="33"/>
      <c r="R402" s="33"/>
      <c r="S402" s="33"/>
      <c r="T402" s="33"/>
      <c r="U402" s="33"/>
    </row>
    <row r="403" spans="2:21" ht="14.5" hidden="1" customHeight="1">
      <c r="B403" s="65"/>
      <c r="C403" s="45"/>
      <c r="D403" s="46"/>
      <c r="E403" s="47"/>
      <c r="F403" s="33"/>
      <c r="G403" s="45"/>
      <c r="H403" s="46"/>
      <c r="I403" s="47"/>
      <c r="J403" s="33"/>
      <c r="K403" s="45"/>
      <c r="L403" s="46"/>
      <c r="M403" s="47"/>
      <c r="N403" s="33"/>
      <c r="O403" s="45"/>
      <c r="P403" s="46"/>
      <c r="Q403" s="47"/>
      <c r="R403" s="33"/>
      <c r="S403" s="45"/>
      <c r="T403" s="46"/>
      <c r="U403" s="47"/>
    </row>
    <row r="404" spans="2:21" ht="14.5" hidden="1" customHeight="1">
      <c r="B404" s="65"/>
      <c r="C404" s="45"/>
      <c r="D404" s="46"/>
      <c r="E404" s="47"/>
      <c r="F404" s="33"/>
      <c r="G404" s="45"/>
      <c r="H404" s="46"/>
      <c r="I404" s="47"/>
      <c r="J404" s="33"/>
      <c r="K404" s="45"/>
      <c r="L404" s="46"/>
      <c r="M404" s="47"/>
      <c r="N404" s="33"/>
      <c r="O404" s="45"/>
      <c r="P404" s="46"/>
      <c r="Q404" s="47"/>
      <c r="R404" s="33"/>
      <c r="S404" s="45"/>
      <c r="T404" s="46"/>
      <c r="U404" s="47"/>
    </row>
    <row r="405" spans="2:21" ht="14.5" hidden="1" customHeight="1">
      <c r="B405" s="65"/>
      <c r="C405" s="45"/>
      <c r="D405" s="46"/>
      <c r="E405" s="47"/>
      <c r="F405" s="33"/>
      <c r="G405" s="45"/>
      <c r="H405" s="46"/>
      <c r="I405" s="47"/>
      <c r="J405" s="33"/>
      <c r="K405" s="45"/>
      <c r="L405" s="46"/>
      <c r="M405" s="47"/>
      <c r="N405" s="33"/>
      <c r="O405" s="45"/>
      <c r="P405" s="46"/>
      <c r="Q405" s="47"/>
      <c r="R405" s="33"/>
      <c r="S405" s="45"/>
      <c r="T405" s="46"/>
      <c r="U405" s="47"/>
    </row>
    <row r="406" spans="2:21" ht="14.5" hidden="1" customHeight="1">
      <c r="B406" s="66"/>
      <c r="C406" s="39"/>
      <c r="D406" s="40"/>
      <c r="E406" s="36"/>
      <c r="F406" s="36"/>
      <c r="G406" s="39"/>
      <c r="H406" s="40"/>
      <c r="I406" s="36"/>
      <c r="J406" s="36"/>
      <c r="K406" s="39"/>
      <c r="L406" s="40"/>
      <c r="M406" s="36"/>
      <c r="N406" s="33"/>
      <c r="O406" s="39"/>
      <c r="P406" s="40"/>
      <c r="Q406" s="36"/>
      <c r="R406" s="33"/>
      <c r="S406" s="39"/>
      <c r="T406" s="40"/>
      <c r="U406" s="36"/>
    </row>
    <row r="407" spans="2:21">
      <c r="B407" s="65"/>
      <c r="C407" s="45"/>
      <c r="D407" s="46"/>
      <c r="E407" s="47"/>
      <c r="F407" s="33"/>
      <c r="G407" s="33"/>
      <c r="H407" s="46"/>
      <c r="I407" s="33"/>
      <c r="J407" s="33"/>
      <c r="K407" s="33"/>
      <c r="L407" s="46"/>
      <c r="M407" s="33"/>
      <c r="N407" s="33"/>
      <c r="O407" s="33"/>
      <c r="P407" s="33"/>
      <c r="Q407" s="33"/>
      <c r="R407" s="33"/>
      <c r="S407" s="33"/>
      <c r="T407" s="33"/>
      <c r="U407" s="33"/>
    </row>
    <row r="408" spans="2:21" s="33" customFormat="1" ht="14">
      <c r="B408" s="68"/>
      <c r="C408" s="69"/>
      <c r="D408" s="40"/>
      <c r="E408" s="36"/>
      <c r="F408" s="69"/>
      <c r="G408" s="69"/>
      <c r="H408" s="40"/>
      <c r="I408" s="36"/>
      <c r="J408" s="69"/>
      <c r="K408" s="69"/>
      <c r="L408" s="40"/>
      <c r="M408" s="36"/>
      <c r="O408" s="69"/>
      <c r="P408" s="40"/>
      <c r="Q408" s="36"/>
      <c r="S408" s="69"/>
      <c r="T408" s="40"/>
      <c r="U408" s="36"/>
    </row>
  </sheetData>
  <mergeCells count="5">
    <mergeCell ref="C7:E7"/>
    <mergeCell ref="G7:I7"/>
    <mergeCell ref="K7:M7"/>
    <mergeCell ref="O7:Q7"/>
    <mergeCell ref="S7:U7"/>
  </mergeCells>
  <phoneticPr fontId="34" type="noConversion"/>
  <conditionalFormatting sqref="C10:E10 G26:I31 K26:M31 O26:Q31 S26:U31">
    <cfRule type="expression" dxfId="253" priority="203">
      <formula>$D10&gt;#REF!</formula>
    </cfRule>
    <cfRule type="expression" dxfId="252" priority="204">
      <formula>#REF!&gt;#REF!</formula>
    </cfRule>
  </conditionalFormatting>
  <conditionalFormatting sqref="C13:E17 C19:E24">
    <cfRule type="expression" dxfId="251" priority="185">
      <formula>$D13&gt;#REF!</formula>
    </cfRule>
    <cfRule type="expression" dxfId="250" priority="186">
      <formula>#REF!&gt;#REF!</formula>
    </cfRule>
  </conditionalFormatting>
  <conditionalFormatting sqref="C26:E31">
    <cfRule type="expression" dxfId="249" priority="90">
      <formula>#REF!&gt;#REF!</formula>
    </cfRule>
    <cfRule type="expression" dxfId="248" priority="89">
      <formula>$D26&gt;#REF!</formula>
    </cfRule>
  </conditionalFormatting>
  <conditionalFormatting sqref="C33:E38">
    <cfRule type="expression" dxfId="247" priority="48">
      <formula>#REF!&gt;#REF!</formula>
    </cfRule>
    <cfRule type="expression" dxfId="246" priority="47">
      <formula>$D33&gt;#REF!</formula>
    </cfRule>
  </conditionalFormatting>
  <conditionalFormatting sqref="C41:E45">
    <cfRule type="expression" dxfId="245" priority="43">
      <formula>$D41&gt;#REF!</formula>
    </cfRule>
    <cfRule type="expression" dxfId="244" priority="44">
      <formula>#REF!&gt;#REF!</formula>
    </cfRule>
  </conditionalFormatting>
  <conditionalFormatting sqref="C48:E52">
    <cfRule type="expression" dxfId="243" priority="39">
      <formula>$D48&gt;#REF!</formula>
    </cfRule>
    <cfRule type="expression" dxfId="242" priority="40">
      <formula>#REF!&gt;#REF!</formula>
    </cfRule>
  </conditionalFormatting>
  <conditionalFormatting sqref="C55:E59">
    <cfRule type="expression" dxfId="241" priority="35">
      <formula>$D55&gt;#REF!</formula>
    </cfRule>
    <cfRule type="expression" dxfId="240" priority="36">
      <formula>#REF!&gt;#REF!</formula>
    </cfRule>
  </conditionalFormatting>
  <conditionalFormatting sqref="C62:E66">
    <cfRule type="expression" dxfId="239" priority="31">
      <formula>$D62&gt;#REF!</formula>
    </cfRule>
    <cfRule type="expression" dxfId="238" priority="32">
      <formula>#REF!&gt;#REF!</formula>
    </cfRule>
  </conditionalFormatting>
  <conditionalFormatting sqref="C69:E73">
    <cfRule type="expression" dxfId="237" priority="23">
      <formula>$D69&gt;#REF!</formula>
    </cfRule>
    <cfRule type="expression" dxfId="236" priority="24">
      <formula>#REF!&gt;#REF!</formula>
    </cfRule>
  </conditionalFormatting>
  <conditionalFormatting sqref="C76:E80">
    <cfRule type="expression" dxfId="235" priority="20">
      <formula>#REF!&gt;#REF!</formula>
    </cfRule>
    <cfRule type="expression" dxfId="234" priority="19">
      <formula>$D76&gt;#REF!</formula>
    </cfRule>
  </conditionalFormatting>
  <conditionalFormatting sqref="C83:E87">
    <cfRule type="expression" dxfId="233" priority="14">
      <formula>#REF!&gt;#REF!</formula>
    </cfRule>
    <cfRule type="expression" dxfId="232" priority="13">
      <formula>$D83&gt;#REF!</formula>
    </cfRule>
  </conditionalFormatting>
  <conditionalFormatting sqref="C90:E94">
    <cfRule type="expression" dxfId="231" priority="2">
      <formula>#REF!&gt;#REF!</formula>
    </cfRule>
    <cfRule type="expression" dxfId="230" priority="1">
      <formula>$D90&gt;#REF!</formula>
    </cfRule>
  </conditionalFormatting>
  <conditionalFormatting sqref="C108:E114 D115:E116 K116:M118 O116:Q118 S116:U118 C117:E118 C120:E127 C345:C346 K347:M352 O347:Q352">
    <cfRule type="expression" dxfId="229" priority="325">
      <formula>$D108&gt;#REF!</formula>
    </cfRule>
    <cfRule type="expression" dxfId="228" priority="326">
      <formula>#REF!&gt;#REF!</formula>
    </cfRule>
  </conditionalFormatting>
  <conditionalFormatting sqref="C133:E134 C140:E141 C146:E148 D345:E345 C368:E373 C375:E380 C382:E387 C389:E394 C396:E401 C403:E407">
    <cfRule type="expression" dxfId="227" priority="898">
      <formula>#REF!&gt;#REF!</formula>
    </cfRule>
  </conditionalFormatting>
  <conditionalFormatting sqref="C133:E134 C140:E141 C146:E148 H343 L343 D345:E345 C368:E373 C375:E380 C382:E387 C389:E394 C396:E401 C403:E407 H407:H408 L407:L408">
    <cfRule type="expression" dxfId="226" priority="897">
      <formula>$D133&gt;#REF!</formula>
    </cfRule>
  </conditionalFormatting>
  <conditionalFormatting sqref="C153:E344">
    <cfRule type="expression" dxfId="225" priority="373">
      <formula>$D153&gt;#REF!</formula>
    </cfRule>
    <cfRule type="expression" dxfId="224" priority="374">
      <formula>#REF!&gt;#REF!</formula>
    </cfRule>
  </conditionalFormatting>
  <conditionalFormatting sqref="C347:E366">
    <cfRule type="expression" dxfId="223" priority="310">
      <formula>#REF!&gt;#REF!</formula>
    </cfRule>
    <cfRule type="expression" dxfId="222" priority="309">
      <formula>$D347&gt;#REF!</formula>
    </cfRule>
  </conditionalFormatting>
  <conditionalFormatting sqref="C135:F139">
    <cfRule type="expression" dxfId="221" priority="419">
      <formula>$D135&gt;#REF!</formula>
    </cfRule>
    <cfRule type="expression" dxfId="220" priority="420">
      <formula>#REF!&gt;#REF!</formula>
    </cfRule>
  </conditionalFormatting>
  <conditionalFormatting sqref="C142:F145">
    <cfRule type="expression" dxfId="219" priority="416">
      <formula>#REF!&gt;#REF!</formula>
    </cfRule>
    <cfRule type="expression" dxfId="218" priority="415">
      <formula>$D142&gt;#REF!</formula>
    </cfRule>
  </conditionalFormatting>
  <conditionalFormatting sqref="C149:F152">
    <cfRule type="expression" dxfId="217" priority="411">
      <formula>$D149&gt;#REF!</formula>
    </cfRule>
    <cfRule type="expression" dxfId="216" priority="412">
      <formula>#REF!&gt;#REF!</formula>
    </cfRule>
  </conditionalFormatting>
  <conditionalFormatting sqref="C408:M408">
    <cfRule type="expression" dxfId="215" priority="398">
      <formula>#REF!&gt;#REF!</formula>
    </cfRule>
  </conditionalFormatting>
  <conditionalFormatting sqref="D11:E11">
    <cfRule type="expression" dxfId="214" priority="199">
      <formula>$D11&gt;#REF!</formula>
    </cfRule>
    <cfRule type="expression" dxfId="213" priority="200">
      <formula>#REF!&gt;#REF!</formula>
    </cfRule>
  </conditionalFormatting>
  <conditionalFormatting sqref="D18:E18">
    <cfRule type="expression" dxfId="212" priority="123">
      <formula>$D18&gt;#REF!</formula>
    </cfRule>
    <cfRule type="expression" dxfId="211" priority="124">
      <formula>#REF!&gt;#REF!</formula>
    </cfRule>
  </conditionalFormatting>
  <conditionalFormatting sqref="D25:E25">
    <cfRule type="expression" dxfId="210" priority="114">
      <formula>#REF!&gt;#REF!</formula>
    </cfRule>
    <cfRule type="expression" dxfId="209" priority="113">
      <formula>$D25&gt;#REF!</formula>
    </cfRule>
  </conditionalFormatting>
  <conditionalFormatting sqref="D32:E32">
    <cfRule type="expression" dxfId="208" priority="104">
      <formula>#REF!&gt;#REF!</formula>
    </cfRule>
    <cfRule type="expression" dxfId="207" priority="103">
      <formula>$D32&gt;#REF!</formula>
    </cfRule>
  </conditionalFormatting>
  <conditionalFormatting sqref="D39:E40 D46:E47 D53:E54 D60:E61 D67:E68 D74:E75 D81:E82 D88:E89 D95:E96">
    <cfRule type="expression" dxfId="206" priority="57">
      <formula>$D39&gt;#REF!</formula>
    </cfRule>
    <cfRule type="expression" dxfId="205" priority="58">
      <formula>#REF!&gt;#REF!</formula>
    </cfRule>
  </conditionalFormatting>
  <conditionalFormatting sqref="D100:E101 C102:E106 C128:F132 G344:I345 K344:M345 O344:Q345">
    <cfRule type="expression" dxfId="204" priority="424">
      <formula>#REF!&gt;#REF!</formula>
    </cfRule>
    <cfRule type="expression" dxfId="203" priority="423">
      <formula>$D100&gt;#REF!</formula>
    </cfRule>
  </conditionalFormatting>
  <conditionalFormatting sqref="D408:E408">
    <cfRule type="expression" dxfId="202" priority="401">
      <formula>$D408&gt;#REF!</formula>
    </cfRule>
  </conditionalFormatting>
  <conditionalFormatting sqref="D119:F119 J119:N119 P119:R119 T119:V119">
    <cfRule type="expression" dxfId="201" priority="1369">
      <formula>#REF!&gt;#REF!</formula>
    </cfRule>
    <cfRule type="expression" dxfId="200" priority="1368">
      <formula>$E119&gt;#REF!</formula>
    </cfRule>
  </conditionalFormatting>
  <conditionalFormatting sqref="F105 J105 F112 F126 J126 F133 J133 F140 J140 F147 J147 F154 J154 F161 J161 F168 J168 F175 J175 F182 J182 F189 J189 F196 J196 F203 J203 F210 J210 F217 J217 F224 J224 F231 J231 F238 J238 F245 J245 F252 J252 F259 J259 F266 J266 F273 J273 F280 J280 F287 J287 F294 J294 F301 J301 F308 J308 F315 J315 J322 F329 J329 F336 J336 F342 J342 F349:F350 J349:J350 F357 J357 F364 J364 F371 J371 F378 J378 F385 J385 F392 J392 F399 J399 F406 J406">
    <cfRule type="expression" dxfId="199" priority="1178">
      <formula>#REF!&gt;#REF!</formula>
    </cfRule>
    <cfRule type="expression" dxfId="198" priority="1177">
      <formula>$D105&gt;#REF!</formula>
    </cfRule>
  </conditionalFormatting>
  <conditionalFormatting sqref="F322">
    <cfRule type="expression" dxfId="197" priority="335">
      <formula>$D322&gt;#REF!</formula>
    </cfRule>
    <cfRule type="expression" dxfId="196" priority="336">
      <formula>#REF!&gt;#REF!</formula>
    </cfRule>
  </conditionalFormatting>
  <conditionalFormatting sqref="G10">
    <cfRule type="expression" dxfId="195" priority="179">
      <formula>$D10&gt;#REF!</formula>
    </cfRule>
    <cfRule type="expression" dxfId="194" priority="180">
      <formula>#REF!&gt;#REF!</formula>
    </cfRule>
  </conditionalFormatting>
  <conditionalFormatting sqref="G13:I17 G19:I24">
    <cfRule type="expression" dxfId="193" priority="171">
      <formula>$D13&gt;#REF!</formula>
    </cfRule>
    <cfRule type="expression" dxfId="192" priority="172">
      <formula>#REF!&gt;#REF!</formula>
    </cfRule>
  </conditionalFormatting>
  <conditionalFormatting sqref="G33:I38 K33:M38 O33:Q38 S33:U38">
    <cfRule type="expression" dxfId="191" priority="59">
      <formula>$D33&gt;#REF!</formula>
    </cfRule>
    <cfRule type="expression" dxfId="190" priority="60">
      <formula>#REF!&gt;#REF!</formula>
    </cfRule>
  </conditionalFormatting>
  <conditionalFormatting sqref="G41:I45 K41:M45 O41:Q45 S41:U45">
    <cfRule type="expression" dxfId="189" priority="45">
      <formula>$D41&gt;#REF!</formula>
    </cfRule>
    <cfRule type="expression" dxfId="188" priority="46">
      <formula>#REF!&gt;#REF!</formula>
    </cfRule>
  </conditionalFormatting>
  <conditionalFormatting sqref="G48:I52 K48:M52 O48:Q52 S48:U52">
    <cfRule type="expression" dxfId="187" priority="42">
      <formula>#REF!&gt;#REF!</formula>
    </cfRule>
    <cfRule type="expression" dxfId="186" priority="41">
      <formula>$D48&gt;#REF!</formula>
    </cfRule>
  </conditionalFormatting>
  <conditionalFormatting sqref="G55:I59 K55:M59 O55:Q59 S55:U59">
    <cfRule type="expression" dxfId="185" priority="38">
      <formula>#REF!&gt;#REF!</formula>
    </cfRule>
    <cfRule type="expression" dxfId="184" priority="37">
      <formula>$D55&gt;#REF!</formula>
    </cfRule>
  </conditionalFormatting>
  <conditionalFormatting sqref="G62:I66 K62:M66 O62:Q66 S62:U66">
    <cfRule type="expression" dxfId="183" priority="34">
      <formula>#REF!&gt;#REF!</formula>
    </cfRule>
    <cfRule type="expression" dxfId="182" priority="33">
      <formula>$D62&gt;#REF!</formula>
    </cfRule>
  </conditionalFormatting>
  <conditionalFormatting sqref="G69:I73 K69:M73 O69:Q73 S69:U73">
    <cfRule type="expression" dxfId="181" priority="26">
      <formula>#REF!&gt;#REF!</formula>
    </cfRule>
    <cfRule type="expression" dxfId="180" priority="25">
      <formula>$D69&gt;#REF!</formula>
    </cfRule>
  </conditionalFormatting>
  <conditionalFormatting sqref="G76:I80 K76:M80 O76:Q80 S76:U80">
    <cfRule type="expression" dxfId="179" priority="18">
      <formula>#REF!&gt;#REF!</formula>
    </cfRule>
    <cfRule type="expression" dxfId="178" priority="17">
      <formula>$D76&gt;#REF!</formula>
    </cfRule>
  </conditionalFormatting>
  <conditionalFormatting sqref="G83:I87 K83:M87 O83:Q87 S83:U87">
    <cfRule type="expression" dxfId="177" priority="12">
      <formula>#REF!&gt;#REF!</formula>
    </cfRule>
    <cfRule type="expression" dxfId="176" priority="11">
      <formula>$D83&gt;#REF!</formula>
    </cfRule>
  </conditionalFormatting>
  <conditionalFormatting sqref="G90:I94 K90:M94 O90:Q94 S90:U94">
    <cfRule type="expression" dxfId="175" priority="6">
      <formula>#REF!&gt;#REF!</formula>
    </cfRule>
    <cfRule type="expression" dxfId="174" priority="5">
      <formula>$D90&gt;#REF!</formula>
    </cfRule>
  </conditionalFormatting>
  <conditionalFormatting sqref="G100:I105">
    <cfRule type="expression" dxfId="173" priority="442">
      <formula>#REF!&gt;#REF!</formula>
    </cfRule>
    <cfRule type="expression" dxfId="172" priority="441">
      <formula>$D100&gt;#REF!</formula>
    </cfRule>
  </conditionalFormatting>
  <conditionalFormatting sqref="G108:I111">
    <cfRule type="expression" dxfId="171" priority="433">
      <formula>$D108&gt;#REF!</formula>
    </cfRule>
    <cfRule type="expression" dxfId="170" priority="434">
      <formula>#REF!&gt;#REF!</formula>
    </cfRule>
  </conditionalFormatting>
  <conditionalFormatting sqref="G114:I119">
    <cfRule type="expression" dxfId="169" priority="193">
      <formula>$D114&gt;#REF!</formula>
    </cfRule>
    <cfRule type="expression" dxfId="168" priority="194">
      <formula>#REF!&gt;#REF!</formula>
    </cfRule>
  </conditionalFormatting>
  <conditionalFormatting sqref="G122:I126">
    <cfRule type="expression" dxfId="167" priority="425">
      <formula>$D122&gt;#REF!</formula>
    </cfRule>
    <cfRule type="expression" dxfId="166" priority="426">
      <formula>#REF!&gt;#REF!</formula>
    </cfRule>
  </conditionalFormatting>
  <conditionalFormatting sqref="G128:I133">
    <cfRule type="expression" dxfId="165" priority="422">
      <formula>#REF!&gt;#REF!</formula>
    </cfRule>
    <cfRule type="expression" dxfId="164" priority="421">
      <formula>$D128&gt;#REF!</formula>
    </cfRule>
  </conditionalFormatting>
  <conditionalFormatting sqref="G135:I140">
    <cfRule type="expression" dxfId="163" priority="418">
      <formula>#REF!&gt;#REF!</formula>
    </cfRule>
    <cfRule type="expression" dxfId="162" priority="417">
      <formula>$D135&gt;#REF!</formula>
    </cfRule>
  </conditionalFormatting>
  <conditionalFormatting sqref="G142:I147">
    <cfRule type="expression" dxfId="161" priority="414">
      <formula>#REF!&gt;#REF!</formula>
    </cfRule>
    <cfRule type="expression" dxfId="160" priority="413">
      <formula>$D142&gt;#REF!</formula>
    </cfRule>
  </conditionalFormatting>
  <conditionalFormatting sqref="G149:I154">
    <cfRule type="expression" dxfId="159" priority="409">
      <formula>$D149&gt;#REF!</formula>
    </cfRule>
    <cfRule type="expression" dxfId="158" priority="410">
      <formula>#REF!&gt;#REF!</formula>
    </cfRule>
  </conditionalFormatting>
  <conditionalFormatting sqref="G156:I161">
    <cfRule type="expression" dxfId="157" priority="407">
      <formula>$D156&gt;#REF!</formula>
    </cfRule>
    <cfRule type="expression" dxfId="156" priority="408">
      <formula>#REF!&gt;#REF!</formula>
    </cfRule>
  </conditionalFormatting>
  <conditionalFormatting sqref="G163:I168">
    <cfRule type="expression" dxfId="155" priority="404">
      <formula>#REF!&gt;#REF!</formula>
    </cfRule>
    <cfRule type="expression" dxfId="154" priority="403">
      <formula>$D163&gt;#REF!</formula>
    </cfRule>
  </conditionalFormatting>
  <conditionalFormatting sqref="G170:I175">
    <cfRule type="expression" dxfId="153" priority="391">
      <formula>$D170&gt;#REF!</formula>
    </cfRule>
    <cfRule type="expression" dxfId="152" priority="392">
      <formula>#REF!&gt;#REF!</formula>
    </cfRule>
  </conditionalFormatting>
  <conditionalFormatting sqref="G177:I182">
    <cfRule type="expression" dxfId="151" priority="389">
      <formula>$D177&gt;#REF!</formula>
    </cfRule>
    <cfRule type="expression" dxfId="150" priority="390">
      <formula>#REF!&gt;#REF!</formula>
    </cfRule>
  </conditionalFormatting>
  <conditionalFormatting sqref="G184:I189">
    <cfRule type="expression" dxfId="149" priority="385">
      <formula>$D184&gt;#REF!</formula>
    </cfRule>
    <cfRule type="expression" dxfId="148" priority="386">
      <formula>#REF!&gt;#REF!</formula>
    </cfRule>
  </conditionalFormatting>
  <conditionalFormatting sqref="G191:I196">
    <cfRule type="expression" dxfId="147" priority="379">
      <formula>$D191&gt;#REF!</formula>
    </cfRule>
    <cfRule type="expression" dxfId="146" priority="380">
      <formula>#REF!&gt;#REF!</formula>
    </cfRule>
  </conditionalFormatting>
  <conditionalFormatting sqref="G198:I203">
    <cfRule type="expression" dxfId="145" priority="377">
      <formula>$D198&gt;#REF!</formula>
    </cfRule>
    <cfRule type="expression" dxfId="144" priority="378">
      <formula>#REF!&gt;#REF!</formula>
    </cfRule>
  </conditionalFormatting>
  <conditionalFormatting sqref="G205:I210">
    <cfRule type="expression" dxfId="143" priority="372">
      <formula>#REF!&gt;#REF!</formula>
    </cfRule>
    <cfRule type="expression" dxfId="142" priority="371">
      <formula>$D205&gt;#REF!</formula>
    </cfRule>
  </conditionalFormatting>
  <conditionalFormatting sqref="G212:I217">
    <cfRule type="expression" dxfId="141" priority="370">
      <formula>#REF!&gt;#REF!</formula>
    </cfRule>
    <cfRule type="expression" dxfId="140" priority="369">
      <formula>$D212&gt;#REF!</formula>
    </cfRule>
  </conditionalFormatting>
  <conditionalFormatting sqref="G219:I224">
    <cfRule type="expression" dxfId="139" priority="368">
      <formula>#REF!&gt;#REF!</formula>
    </cfRule>
    <cfRule type="expression" dxfId="138" priority="367">
      <formula>$D219&gt;#REF!</formula>
    </cfRule>
  </conditionalFormatting>
  <conditionalFormatting sqref="G226:I231">
    <cfRule type="expression" dxfId="137" priority="366">
      <formula>#REF!&gt;#REF!</formula>
    </cfRule>
    <cfRule type="expression" dxfId="136" priority="365">
      <formula>$D226&gt;#REF!</formula>
    </cfRule>
  </conditionalFormatting>
  <conditionalFormatting sqref="G233:I238">
    <cfRule type="expression" dxfId="135" priority="364">
      <formula>#REF!&gt;#REF!</formula>
    </cfRule>
    <cfRule type="expression" dxfId="134" priority="363">
      <formula>$D233&gt;#REF!</formula>
    </cfRule>
  </conditionalFormatting>
  <conditionalFormatting sqref="G240:I245">
    <cfRule type="expression" dxfId="133" priority="362">
      <formula>#REF!&gt;#REF!</formula>
    </cfRule>
    <cfRule type="expression" dxfId="132" priority="361">
      <formula>$D240&gt;#REF!</formula>
    </cfRule>
  </conditionalFormatting>
  <conditionalFormatting sqref="G247:I252">
    <cfRule type="expression" dxfId="131" priority="360">
      <formula>#REF!&gt;#REF!</formula>
    </cfRule>
    <cfRule type="expression" dxfId="130" priority="359">
      <formula>$D247&gt;#REF!</formula>
    </cfRule>
  </conditionalFormatting>
  <conditionalFormatting sqref="G254:I259">
    <cfRule type="expression" dxfId="129" priority="358">
      <formula>#REF!&gt;#REF!</formula>
    </cfRule>
    <cfRule type="expression" dxfId="128" priority="357">
      <formula>$D254&gt;#REF!</formula>
    </cfRule>
  </conditionalFormatting>
  <conditionalFormatting sqref="G261:I266">
    <cfRule type="expression" dxfId="127" priority="355">
      <formula>$D261&gt;#REF!</formula>
    </cfRule>
    <cfRule type="expression" dxfId="126" priority="356">
      <formula>#REF!&gt;#REF!</formula>
    </cfRule>
  </conditionalFormatting>
  <conditionalFormatting sqref="G268:I273">
    <cfRule type="expression" dxfId="125" priority="354">
      <formula>#REF!&gt;#REF!</formula>
    </cfRule>
    <cfRule type="expression" dxfId="124" priority="353">
      <formula>$D268&gt;#REF!</formula>
    </cfRule>
  </conditionalFormatting>
  <conditionalFormatting sqref="G275:I280">
    <cfRule type="expression" dxfId="123" priority="351">
      <formula>$D275&gt;#REF!</formula>
    </cfRule>
    <cfRule type="expression" dxfId="122" priority="352">
      <formula>#REF!&gt;#REF!</formula>
    </cfRule>
  </conditionalFormatting>
  <conditionalFormatting sqref="G282:I287">
    <cfRule type="expression" dxfId="121" priority="350">
      <formula>#REF!&gt;#REF!</formula>
    </cfRule>
    <cfRule type="expression" dxfId="120" priority="349">
      <formula>$D282&gt;#REF!</formula>
    </cfRule>
  </conditionalFormatting>
  <conditionalFormatting sqref="G289:I294">
    <cfRule type="expression" dxfId="119" priority="348">
      <formula>#REF!&gt;#REF!</formula>
    </cfRule>
    <cfRule type="expression" dxfId="118" priority="347">
      <formula>$D289&gt;#REF!</formula>
    </cfRule>
  </conditionalFormatting>
  <conditionalFormatting sqref="G296:I301">
    <cfRule type="expression" dxfId="117" priority="346">
      <formula>#REF!&gt;#REF!</formula>
    </cfRule>
    <cfRule type="expression" dxfId="116" priority="345">
      <formula>$D296&gt;#REF!</formula>
    </cfRule>
  </conditionalFormatting>
  <conditionalFormatting sqref="G303:I308">
    <cfRule type="expression" dxfId="115" priority="344">
      <formula>#REF!&gt;#REF!</formula>
    </cfRule>
    <cfRule type="expression" dxfId="114" priority="343">
      <formula>$D303&gt;#REF!</formula>
    </cfRule>
  </conditionalFormatting>
  <conditionalFormatting sqref="G310:I315">
    <cfRule type="expression" dxfId="113" priority="340">
      <formula>#REF!&gt;#REF!</formula>
    </cfRule>
    <cfRule type="expression" dxfId="112" priority="339">
      <formula>$D310&gt;#REF!</formula>
    </cfRule>
  </conditionalFormatting>
  <conditionalFormatting sqref="G317:I322">
    <cfRule type="expression" dxfId="111" priority="334">
      <formula>#REF!&gt;#REF!</formula>
    </cfRule>
    <cfRule type="expression" dxfId="110" priority="333">
      <formula>$D317&gt;#REF!</formula>
    </cfRule>
  </conditionalFormatting>
  <conditionalFormatting sqref="G324:I329">
    <cfRule type="expression" dxfId="109" priority="332">
      <formula>#REF!&gt;#REF!</formula>
    </cfRule>
    <cfRule type="expression" dxfId="108" priority="331">
      <formula>$D324&gt;#REF!</formula>
    </cfRule>
  </conditionalFormatting>
  <conditionalFormatting sqref="G331:I336">
    <cfRule type="expression" dxfId="107" priority="329">
      <formula>$D331&gt;#REF!</formula>
    </cfRule>
    <cfRule type="expression" dxfId="106" priority="330">
      <formula>#REF!&gt;#REF!</formula>
    </cfRule>
  </conditionalFormatting>
  <conditionalFormatting sqref="G338:I342">
    <cfRule type="expression" dxfId="105" priority="321">
      <formula>$D338&gt;#REF!</formula>
    </cfRule>
    <cfRule type="expression" dxfId="104" priority="322">
      <formula>#REF!&gt;#REF!</formula>
    </cfRule>
  </conditionalFormatting>
  <conditionalFormatting sqref="G347:I357">
    <cfRule type="expression" dxfId="103" priority="308">
      <formula>#REF!&gt;#REF!</formula>
    </cfRule>
    <cfRule type="expression" dxfId="102" priority="307">
      <formula>$D347&gt;#REF!</formula>
    </cfRule>
  </conditionalFormatting>
  <conditionalFormatting sqref="G359:I364">
    <cfRule type="expression" dxfId="101" priority="305">
      <formula>$D359&gt;#REF!</formula>
    </cfRule>
    <cfRule type="expression" dxfId="100" priority="306">
      <formula>#REF!&gt;#REF!</formula>
    </cfRule>
  </conditionalFormatting>
  <conditionalFormatting sqref="G368:I371 G375:I378 G382:I385 G389:I392 G396:I399 G403:I406">
    <cfRule type="expression" dxfId="99" priority="458">
      <formula>#REF!&gt;#REF!</formula>
    </cfRule>
    <cfRule type="expression" dxfId="98" priority="457">
      <formula>$D368&gt;#REF!</formula>
    </cfRule>
  </conditionalFormatting>
  <conditionalFormatting sqref="H106 H127 H134 H141 H148 H155 H162 H169 H176 H183 H190 H197 H204 H211 H218 H225 H232 H239 H246 H253 H260 H267 H274 H281 H288 H295 H302 H309 H316 H323 H330 H337 H343:H344 H358 H365 H372 H379 H386 H393 H400 H407">
    <cfRule type="expression" dxfId="97" priority="1365">
      <formula>#REF!&gt;#REF!</formula>
    </cfRule>
  </conditionalFormatting>
  <conditionalFormatting sqref="H106 H127 H134 H141 H148 H155 H162 H169 H176 H183 H190 H197 H204 H211 H218 H225 H232 H239 H246 H253 H260 H267 H274 H281 H288 H295 H302 H309 H316 H323 H330 H337 H358 H365 H372 H379 H386 H393 H400">
    <cfRule type="expression" dxfId="96" priority="1364">
      <formula>$D106&gt;#REF!</formula>
    </cfRule>
  </conditionalFormatting>
  <conditionalFormatting sqref="H10:I11">
    <cfRule type="expression" dxfId="95" priority="125">
      <formula>$D10&gt;#REF!</formula>
    </cfRule>
    <cfRule type="expression" dxfId="94" priority="126">
      <formula>#REF!&gt;#REF!</formula>
    </cfRule>
  </conditionalFormatting>
  <conditionalFormatting sqref="H18:I18">
    <cfRule type="expression" dxfId="93" priority="115">
      <formula>$D18&gt;#REF!</formula>
    </cfRule>
    <cfRule type="expression" dxfId="92" priority="116">
      <formula>#REF!&gt;#REF!</formula>
    </cfRule>
  </conditionalFormatting>
  <conditionalFormatting sqref="H25:I25">
    <cfRule type="expression" dxfId="91" priority="106">
      <formula>#REF!&gt;#REF!</formula>
    </cfRule>
    <cfRule type="expression" dxfId="90" priority="105">
      <formula>$D25&gt;#REF!</formula>
    </cfRule>
  </conditionalFormatting>
  <conditionalFormatting sqref="H32:I32">
    <cfRule type="expression" dxfId="89" priority="95">
      <formula>$D32&gt;#REF!</formula>
    </cfRule>
    <cfRule type="expression" dxfId="88" priority="96">
      <formula>#REF!&gt;#REF!</formula>
    </cfRule>
  </conditionalFormatting>
  <conditionalFormatting sqref="H39:I40 H46:I47 H53:I54 H60:I61 H67:I68 H74:I75 H81:I82 H88:I89 H95:I96">
    <cfRule type="expression" dxfId="87" priority="50">
      <formula>#REF!&gt;#REF!</formula>
    </cfRule>
    <cfRule type="expression" dxfId="86" priority="49">
      <formula>$D39&gt;#REF!</formula>
    </cfRule>
  </conditionalFormatting>
  <conditionalFormatting sqref="H112:J112">
    <cfRule type="expression" dxfId="85" priority="190">
      <formula>#REF!&gt;#REF!</formula>
    </cfRule>
    <cfRule type="expression" dxfId="84" priority="189">
      <formula>$D112&gt;#REF!</formula>
    </cfRule>
  </conditionalFormatting>
  <conditionalFormatting sqref="I121">
    <cfRule type="expression" dxfId="83" priority="187">
      <formula>$D121&gt;#REF!</formula>
    </cfRule>
    <cfRule type="expression" dxfId="82" priority="188">
      <formula>#REF!&gt;#REF!</formula>
    </cfRule>
  </conditionalFormatting>
  <conditionalFormatting sqref="I408">
    <cfRule type="expression" dxfId="81" priority="399">
      <formula>$D408&gt;#REF!</formula>
    </cfRule>
  </conditionalFormatting>
  <conditionalFormatting sqref="K10:M10">
    <cfRule type="expression" dxfId="80" priority="166">
      <formula>#REF!&gt;#REF!</formula>
    </cfRule>
    <cfRule type="expression" dxfId="79" priority="165">
      <formula>$D10&gt;#REF!</formula>
    </cfRule>
  </conditionalFormatting>
  <conditionalFormatting sqref="K13:M17 K19:M24">
    <cfRule type="expression" dxfId="78" priority="158">
      <formula>#REF!&gt;#REF!</formula>
    </cfRule>
    <cfRule type="expression" dxfId="77" priority="157">
      <formula>$D13&gt;#REF!</formula>
    </cfRule>
  </conditionalFormatting>
  <conditionalFormatting sqref="K100:M105">
    <cfRule type="expression" dxfId="76" priority="274">
      <formula>#REF!&gt;#REF!</formula>
    </cfRule>
    <cfRule type="expression" dxfId="75" priority="273">
      <formula>$D100&gt;#REF!</formula>
    </cfRule>
  </conditionalFormatting>
  <conditionalFormatting sqref="K109:M112 K123:M126 K130:M133 K137:M140 K144:M147 K151:M154 K158:M161 K165:M168 K172:M175 K179:M182 K186:M189 K193:M196 K200:M203 K207:M210 K214:M217 K221:M224 K228:M231 K235:M238 K242:M245 K249:M252 K256:M259 K263:M266 K270:M273 K277:M280 K284:M287 K291:M294 K298:M301 K305:M308 K312:M315 K319:M322 K326:M329 K333:M336 K361:M364 K368:M371 K375:M378 K382:M385 K389:M392 K396:M399 K403:M406">
    <cfRule type="expression" dxfId="74" priority="455">
      <formula>$D109&gt;#REF!</formula>
    </cfRule>
    <cfRule type="expression" dxfId="73" priority="456">
      <formula>#REF!&gt;#REF!</formula>
    </cfRule>
  </conditionalFormatting>
  <conditionalFormatting sqref="K114:M114 O114:Q114 K121:M121 O121:Q121 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296:M296 O296:Q296 K303:M303 O303:Q303 K310:M310 O310:Q310 K317:M317 O317:Q317 K324:M324 O324:Q324 K331:M331 O331:Q331 K338:M338 O338:Q338 K359:M359 O359:Q359 G366:I366 K366:M366 O366:Q366 G373:I373 K373:M373 O373:Q373 G380:I380 K380:M380 O380:Q380 G387:I387 K387:M387 O387:Q387 G394:I394 K394:M394 O394:Q394 G401:I401 K401:M401 O401:Q401">
    <cfRule type="expression" dxfId="72" priority="1181">
      <formula>$D114&gt;#REF!</formula>
    </cfRule>
    <cfRule type="expression" dxfId="71" priority="1182">
      <formula>#REF!&gt;#REF!</formula>
    </cfRule>
  </conditionalFormatting>
  <conditionalFormatting sqref="K340:M342">
    <cfRule type="expression" dxfId="70" priority="320">
      <formula>#REF!&gt;#REF!</formula>
    </cfRule>
    <cfRule type="expression" dxfId="69" priority="319">
      <formula>$D340&gt;#REF!</formula>
    </cfRule>
  </conditionalFormatting>
  <conditionalFormatting sqref="K354:M357">
    <cfRule type="expression" dxfId="68" priority="313">
      <formula>$D354&gt;#REF!</formula>
    </cfRule>
    <cfRule type="expression" dxfId="67" priority="314">
      <formula>#REF!&gt;#REF!</formula>
    </cfRule>
  </conditionalFormatting>
  <conditionalFormatting sqref="L106 L113 L120 L127 L134 L141 L148 L155 L162 L169 L176 L183 L190 L197 L204 L211 L218 L225 L232 L239 L246 L253 L260 L267 L274 L281 L288 L295 L302 L309 L316 L323 L330 L337 L343:L344 L358 L365 L372 L379 L386 L393 L400 L407">
    <cfRule type="expression" dxfId="66" priority="1338">
      <formula>#REF!&gt;#REF!</formula>
    </cfRule>
  </conditionalFormatting>
  <conditionalFormatting sqref="L106 L113 L120 L127 L134 L141 L148 L155 L162 L169 L176 L183 L190 L197 L204 L211 L218 L225 L232 L239 L246 L253 L260 L267 L274 L281 L288 L295 L302 L309 L316 L323 L330 L337 L358 L365 L372 L379 L386 L393 L400">
    <cfRule type="expression" dxfId="65" priority="1337">
      <formula>$D106&gt;#REF!</formula>
    </cfRule>
  </conditionalFormatting>
  <conditionalFormatting sqref="L11:M11">
    <cfRule type="expression" dxfId="64" priority="161">
      <formula>$D11&gt;#REF!</formula>
    </cfRule>
    <cfRule type="expression" dxfId="63" priority="162">
      <formula>#REF!&gt;#REF!</formula>
    </cfRule>
  </conditionalFormatting>
  <conditionalFormatting sqref="L18:M18">
    <cfRule type="expression" dxfId="62" priority="121">
      <formula>$D18&gt;#REF!</formula>
    </cfRule>
    <cfRule type="expression" dxfId="61" priority="122">
      <formula>#REF!&gt;#REF!</formula>
    </cfRule>
  </conditionalFormatting>
  <conditionalFormatting sqref="L25:M25">
    <cfRule type="expression" dxfId="60" priority="111">
      <formula>$D25&gt;#REF!</formula>
    </cfRule>
    <cfRule type="expression" dxfId="59" priority="112">
      <formula>#REF!&gt;#REF!</formula>
    </cfRule>
  </conditionalFormatting>
  <conditionalFormatting sqref="L32:M32">
    <cfRule type="expression" dxfId="58" priority="101">
      <formula>$D32&gt;#REF!</formula>
    </cfRule>
    <cfRule type="expression" dxfId="57" priority="102">
      <formula>#REF!&gt;#REF!</formula>
    </cfRule>
  </conditionalFormatting>
  <conditionalFormatting sqref="L39:M40 L46:M47 L53:M54 L60:M61 L67:M68 L74:M75 L81:M82 L88:M89 L95:M96">
    <cfRule type="expression" dxfId="56" priority="56">
      <formula>#REF!&gt;#REF!</formula>
    </cfRule>
    <cfRule type="expression" dxfId="55" priority="55">
      <formula>$D39&gt;#REF!</formula>
    </cfRule>
  </conditionalFormatting>
  <conditionalFormatting sqref="M408">
    <cfRule type="expression" dxfId="54" priority="397">
      <formula>$D408&gt;#REF!</formula>
    </cfRule>
  </conditionalFormatting>
  <conditionalFormatting sqref="O10:Q10">
    <cfRule type="expression" dxfId="53" priority="152">
      <formula>#REF!&gt;#REF!</formula>
    </cfRule>
    <cfRule type="expression" dxfId="52" priority="151">
      <formula>$D10&gt;#REF!</formula>
    </cfRule>
  </conditionalFormatting>
  <conditionalFormatting sqref="O13:Q17 O19:Q24">
    <cfRule type="expression" dxfId="51" priority="144">
      <formula>#REF!&gt;#REF!</formula>
    </cfRule>
    <cfRule type="expression" dxfId="50" priority="143">
      <formula>$D13&gt;#REF!</formula>
    </cfRule>
  </conditionalFormatting>
  <conditionalFormatting sqref="O100:Q105">
    <cfRule type="expression" dxfId="49" priority="267">
      <formula>$D100&gt;#REF!</formula>
    </cfRule>
    <cfRule type="expression" dxfId="48" priority="268">
      <formula>#REF!&gt;#REF!</formula>
    </cfRule>
  </conditionalFormatting>
  <conditionalFormatting sqref="O109:Q112 O123:Q126 O130:Q133 O137:Q140 O144:Q147 O151:Q154 O158:Q161 O165:Q168 O172:Q175 O179:Q182 O186:Q189 O193:Q196 O200:Q203 O207:Q210 O214:Q217 O221:Q224 O228:Q231 O235:Q238 O242:Q245 O249:Q252 O256:Q259 O263:Q266 O270:Q273 O277:Q280 O284:Q287 O291:Q294 O298:Q301 O305:Q308 O312:Q315 O319:Q322 O326:Q329 O333:Q336 O361:Q364 O368:Q371 O375:Q378 O382:Q385 O389:Q392 O396:Q399 O403:Q406">
    <cfRule type="expression" dxfId="47" priority="453">
      <formula>$D109&gt;#REF!</formula>
    </cfRule>
    <cfRule type="expression" dxfId="46" priority="454">
      <formula>#REF!&gt;#REF!</formula>
    </cfRule>
  </conditionalFormatting>
  <conditionalFormatting sqref="O340:Q342">
    <cfRule type="expression" dxfId="45" priority="317">
      <formula>$D340&gt;#REF!</formula>
    </cfRule>
    <cfRule type="expression" dxfId="44" priority="318">
      <formula>#REF!&gt;#REF!</formula>
    </cfRule>
  </conditionalFormatting>
  <conditionalFormatting sqref="O354:Q357">
    <cfRule type="expression" dxfId="43" priority="312">
      <formula>#REF!&gt;#REF!</formula>
    </cfRule>
    <cfRule type="expression" dxfId="42" priority="311">
      <formula>$D354&gt;#REF!</formula>
    </cfRule>
  </conditionalFormatting>
  <conditionalFormatting sqref="O408:Q408">
    <cfRule type="expression" dxfId="41" priority="396">
      <formula>#REF!&gt;#REF!</formula>
    </cfRule>
  </conditionalFormatting>
  <conditionalFormatting sqref="P11:Q11">
    <cfRule type="expression" dxfId="40" priority="147">
      <formula>$D11&gt;#REF!</formula>
    </cfRule>
    <cfRule type="expression" dxfId="39" priority="148">
      <formula>#REF!&gt;#REF!</formula>
    </cfRule>
  </conditionalFormatting>
  <conditionalFormatting sqref="P18:Q18">
    <cfRule type="expression" dxfId="38" priority="120">
      <formula>#REF!&gt;#REF!</formula>
    </cfRule>
    <cfRule type="expression" dxfId="37" priority="119">
      <formula>$D18&gt;#REF!</formula>
    </cfRule>
  </conditionalFormatting>
  <conditionalFormatting sqref="P25:Q25">
    <cfRule type="expression" dxfId="36" priority="110">
      <formula>#REF!&gt;#REF!</formula>
    </cfRule>
    <cfRule type="expression" dxfId="35" priority="109">
      <formula>$D25&gt;#REF!</formula>
    </cfRule>
  </conditionalFormatting>
  <conditionalFormatting sqref="P32:Q32">
    <cfRule type="expression" dxfId="34" priority="100">
      <formula>#REF!&gt;#REF!</formula>
    </cfRule>
    <cfRule type="expression" dxfId="33" priority="99">
      <formula>$D32&gt;#REF!</formula>
    </cfRule>
  </conditionalFormatting>
  <conditionalFormatting sqref="P39:Q40 P46:Q47 P53:Q54 P60:Q61 P67:Q68 P74:Q75 P81:Q82 P88:Q89 P95:Q96">
    <cfRule type="expression" dxfId="32" priority="54">
      <formula>#REF!&gt;#REF!</formula>
    </cfRule>
    <cfRule type="expression" dxfId="31" priority="53">
      <formula>$D39&gt;#REF!</formula>
    </cfRule>
  </conditionalFormatting>
  <conditionalFormatting sqref="P408:Q408">
    <cfRule type="expression" dxfId="30" priority="395">
      <formula>$D408&gt;#REF!</formula>
    </cfRule>
  </conditionalFormatting>
  <conditionalFormatting sqref="S10:U10">
    <cfRule type="expression" dxfId="29" priority="137">
      <formula>$D10&gt;#REF!</formula>
    </cfRule>
    <cfRule type="expression" dxfId="28" priority="138">
      <formula>#REF!&gt;#REF!</formula>
    </cfRule>
  </conditionalFormatting>
  <conditionalFormatting sqref="S13:U17 S19:U24">
    <cfRule type="expression" dxfId="27" priority="130">
      <formula>#REF!&gt;#REF!</formula>
    </cfRule>
    <cfRule type="expression" dxfId="26" priority="129">
      <formula>$D13&gt;#REF!</formula>
    </cfRule>
  </conditionalFormatting>
  <conditionalFormatting sqref="S100:U105">
    <cfRule type="expression" dxfId="25" priority="261">
      <formula>$D100&gt;#REF!</formula>
    </cfRule>
    <cfRule type="expression" dxfId="24" priority="262">
      <formula>#REF!&gt;#REF!</formula>
    </cfRule>
  </conditionalFormatting>
  <conditionalFormatting sqref="S107:U107 S114:U114 S121:U121 S128:U128 S135:U135 S142:U142 S149:U149 S156:U156 S163:U163 S170:U170 S177:U177 S184:U184 S191:U191 S198:U198 S205:U205 S212:U212 S219:U219 S226:U226 S233:U233 S240:U240 S247:U247 S254:U254 S261:U261 S268:U268 S275:U275 S282:U282 S289:U289 S296:U296 S303:U303 S310:U310 S317:U317 S324:U324 S331:U331 S338:U338 S359:U359 S366:U366 S373:U373 S380:U380 S387:U387 S394:U394 S401:U401">
    <cfRule type="expression" dxfId="23" priority="299">
      <formula>$D107&gt;#REF!</formula>
    </cfRule>
    <cfRule type="expression" dxfId="22" priority="300">
      <formula>#REF!&gt;#REF!</formula>
    </cfRule>
  </conditionalFormatting>
  <conditionalFormatting sqref="S109:U112 S123:U126 S130:U133 S137:U140 S144:U147 S151:U154 S158:U161 S165:U168 S172:U175 S179:U182 S186:U189 S193:U196 S200:U203 S207:U210 S214:U217 S221:U224 S228:U231 S235:U238 S242:U245 S249:U252 S256:U259 S263:U266 S270:U273 S277:U280 S284:U287 S291:U294 S298:U301 S305:U308 S312:U315 S319:U322 S326:U329 S333:U336 S361:U364 S368:U371 S375:U378 S382:U385 S389:U392 S396:U399 S403:U406">
    <cfRule type="expression" dxfId="21" priority="298">
      <formula>#REF!&gt;#REF!</formula>
    </cfRule>
    <cfRule type="expression" dxfId="20" priority="297">
      <formula>$D109&gt;#REF!</formula>
    </cfRule>
  </conditionalFormatting>
  <conditionalFormatting sqref="S340:U342">
    <cfRule type="expression" dxfId="19" priority="290">
      <formula>#REF!&gt;#REF!</formula>
    </cfRule>
    <cfRule type="expression" dxfId="18" priority="289">
      <formula>$D340&gt;#REF!</formula>
    </cfRule>
  </conditionalFormatting>
  <conditionalFormatting sqref="S344:U345">
    <cfRule type="expression" dxfId="17" priority="295">
      <formula>$D344&gt;#REF!</formula>
    </cfRule>
    <cfRule type="expression" dxfId="16" priority="296">
      <formula>#REF!&gt;#REF!</formula>
    </cfRule>
  </conditionalFormatting>
  <conditionalFormatting sqref="S347:U352">
    <cfRule type="expression" dxfId="15" priority="291">
      <formula>$D347&gt;#REF!</formula>
    </cfRule>
    <cfRule type="expression" dxfId="14" priority="292">
      <formula>#REF!&gt;#REF!</formula>
    </cfRule>
  </conditionalFormatting>
  <conditionalFormatting sqref="S354:U357">
    <cfRule type="expression" dxfId="13" priority="287">
      <formula>$D354&gt;#REF!</formula>
    </cfRule>
    <cfRule type="expression" dxfId="12" priority="288">
      <formula>#REF!&gt;#REF!</formula>
    </cfRule>
  </conditionalFormatting>
  <conditionalFormatting sqref="S408:U408">
    <cfRule type="expression" dxfId="11" priority="294">
      <formula>#REF!&gt;#REF!</formula>
    </cfRule>
  </conditionalFormatting>
  <conditionalFormatting sqref="T11:U11">
    <cfRule type="expression" dxfId="10" priority="133">
      <formula>$D11&gt;#REF!</formula>
    </cfRule>
    <cfRule type="expression" dxfId="9" priority="134">
      <formula>#REF!&gt;#REF!</formula>
    </cfRule>
  </conditionalFormatting>
  <conditionalFormatting sqref="T18:U18">
    <cfRule type="expression" dxfId="8" priority="118">
      <formula>#REF!&gt;#REF!</formula>
    </cfRule>
    <cfRule type="expression" dxfId="7" priority="117">
      <formula>$D18&gt;#REF!</formula>
    </cfRule>
  </conditionalFormatting>
  <conditionalFormatting sqref="T25:U25">
    <cfRule type="expression" dxfId="6" priority="108">
      <formula>#REF!&gt;#REF!</formula>
    </cfRule>
    <cfRule type="expression" dxfId="5" priority="107">
      <formula>$D25&gt;#REF!</formula>
    </cfRule>
  </conditionalFormatting>
  <conditionalFormatting sqref="T32:U32">
    <cfRule type="expression" dxfId="4" priority="98">
      <formula>#REF!&gt;#REF!</formula>
    </cfRule>
    <cfRule type="expression" dxfId="3" priority="97">
      <formula>$D32&gt;#REF!</formula>
    </cfRule>
  </conditionalFormatting>
  <conditionalFormatting sqref="T39:U40 T46:U47 T53:U54 T60:U61 T67:U68 T74:U75 T81:U82 T88:U89 T95:U96">
    <cfRule type="expression" dxfId="2" priority="52">
      <formula>#REF!&gt;#REF!</formula>
    </cfRule>
    <cfRule type="expression" dxfId="1" priority="51">
      <formula>$D39&gt;#REF!</formula>
    </cfRule>
  </conditionalFormatting>
  <conditionalFormatting sqref="T408:U408">
    <cfRule type="expression" dxfId="0" priority="293">
      <formula>$D408&gt;#REF!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customXml/itemProps2.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3DBD0A-7B2F-4D4B-A495-D600CEF7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Wilco Jansen</cp:lastModifiedBy>
  <cp:lastPrinted>2011-07-21T10:41:29Z</cp:lastPrinted>
  <dcterms:created xsi:type="dcterms:W3CDTF">2011-07-21T09:27:54Z</dcterms:created>
  <dcterms:modified xsi:type="dcterms:W3CDTF">2026-05-02T08:15:23Z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